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HA4191\AppData\Local\Temp\122\"/>
    </mc:Choice>
  </mc:AlternateContent>
  <bookViews>
    <workbookView xWindow="0" yWindow="0" windowWidth="27105" windowHeight="5835" firstSheet="9"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финмодель" sheetId="13" r:id="rId13"/>
    <sheet name="Приложение 1" sheetId="1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_123Graph_AGRAPH1" localSheetId="13" hidden="1">'[1]на 1 тут'!#REF!</definedName>
    <definedName name="__123Graph_AGRAPH1" hidden="1">'[1]на 1 тут'!#REF!</definedName>
    <definedName name="__123Graph_AGRAPH2" localSheetId="13" hidden="1">'[1]на 1 тут'!#REF!</definedName>
    <definedName name="__123Graph_AGRAPH2" hidden="1">'[1]на 1 тут'!#REF!</definedName>
    <definedName name="__123Graph_BGRAPH1" localSheetId="13" hidden="1">'[1]на 1 тут'!#REF!</definedName>
    <definedName name="__123Graph_BGRAPH1" hidden="1">'[1]на 1 тут'!#REF!</definedName>
    <definedName name="__123Graph_BGRAPH2" localSheetId="13" hidden="1">'[1]на 1 тут'!#REF!</definedName>
    <definedName name="__123Graph_BGRAPH2" hidden="1">'[1]на 1 тут'!#REF!</definedName>
    <definedName name="__123Graph_CGRAPH1" localSheetId="13" hidden="1">'[1]на 1 тут'!#REF!</definedName>
    <definedName name="__123Graph_CGRAPH1" hidden="1">'[1]на 1 тут'!#REF!</definedName>
    <definedName name="__123Graph_CGRAPH2" localSheetId="13" hidden="1">'[1]на 1 тут'!#REF!</definedName>
    <definedName name="__123Graph_CGRAPH2" hidden="1">'[1]на 1 тут'!#REF!</definedName>
    <definedName name="__123Graph_LBL_AGRAPH1" localSheetId="13" hidden="1">'[1]на 1 тут'!#REF!</definedName>
    <definedName name="__123Graph_LBL_AGRAPH1" hidden="1">'[1]на 1 тут'!#REF!</definedName>
    <definedName name="__123Graph_XGRAPH1" localSheetId="13" hidden="1">'[1]на 1 тут'!#REF!</definedName>
    <definedName name="__123Graph_XGRAPH1" hidden="1">'[1]на 1 тут'!#REF!</definedName>
    <definedName name="__123Graph_XGRAPH2" localSheetId="13" hidden="1">'[1]на 1 тут'!#REF!</definedName>
    <definedName name="__123Graph_XGRAPH2" hidden="1">'[1]на 1 тут'!#REF!</definedName>
    <definedName name="_Order1" hidden="1">255</definedName>
    <definedName name="_Sort" localSheetId="13" hidden="1">#REF!</definedName>
    <definedName name="_Sort" hidden="1">#REF!</definedName>
    <definedName name="AI_Version">[2]Options!$B$5</definedName>
    <definedName name="anscount" hidden="1">1</definedName>
    <definedName name="bfd" localSheetId="13" hidden="1">{#N/A,#N/A,TRUE,"Лист1";#N/A,#N/A,TRUE,"Лист2";#N/A,#N/A,TRUE,"Лист3"}</definedName>
    <definedName name="bfd" hidden="1">{#N/A,#N/A,TRUE,"Лист1";#N/A,#N/A,TRUE,"Лист2";#N/A,#N/A,TRUE,"Лист3"}</definedName>
    <definedName name="bghjjjjjjjjjjjjjjjjjj" localSheetId="13" hidden="1">{#N/A,#N/A,TRUE,"Лист1";#N/A,#N/A,TRUE,"Лист2";#N/A,#N/A,TRUE,"Лист3"}</definedName>
    <definedName name="bghjjjjjjjjjjjjjjjjjj" hidden="1">{#N/A,#N/A,TRUE,"Лист1";#N/A,#N/A,TRUE,"Лист2";#N/A,#N/A,TRUE,"Лист3"}</definedName>
    <definedName name="bghvgvvvvvvvvvvvvvvvvv" localSheetId="13" hidden="1">{#N/A,#N/A,TRUE,"Лист1";#N/A,#N/A,TRUE,"Лист2";#N/A,#N/A,TRUE,"Лист3"}</definedName>
    <definedName name="bghvgvvvvvvvvvvvvvvvvv" hidden="1">{#N/A,#N/A,TRUE,"Лист1";#N/A,#N/A,TRUE,"Лист2";#N/A,#N/A,TRUE,"Лист3"}</definedName>
    <definedName name="bn" localSheetId="13" hidden="1">{#N/A,#N/A,TRUE,"Лист1";#N/A,#N/A,TRUE,"Лист2";#N/A,#N/A,TRUE,"Лист3"}</definedName>
    <definedName name="bn" hidden="1">{#N/A,#N/A,TRUE,"Лист1";#N/A,#N/A,TRUE,"Лист2";#N/A,#N/A,TRUE,"Лист3"}</definedName>
    <definedName name="BossProviderVariable?_bb611779_6317_4fc8_a02b_b45dfbbccf2f" hidden="1">"25_01_2006"</definedName>
    <definedName name="BossProviderVariable?_f063a96a_77db_4441_9959_2e2d8599754c" hidden="1">"25_01_2006"</definedName>
    <definedName name="bvbvffffffffffff" localSheetId="13" hidden="1">{#N/A,#N/A,TRUE,"Лист1";#N/A,#N/A,TRUE,"Лист2";#N/A,#N/A,TRUE,"Лист3"}</definedName>
    <definedName name="bvbvffffffffffff" hidden="1">{#N/A,#N/A,TRUE,"Лист1";#N/A,#N/A,TRUE,"Лист2";#N/A,#N/A,TRUE,"Лист3"}</definedName>
    <definedName name="bvdfdssssssssssssssss" localSheetId="13" hidden="1">{#N/A,#N/A,TRUE,"Лист1";#N/A,#N/A,TRUE,"Лист2";#N/A,#N/A,TRUE,"Лист3"}</definedName>
    <definedName name="bvdfdssssssssssssssss" hidden="1">{#N/A,#N/A,TRUE,"Лист1";#N/A,#N/A,TRUE,"Лист2";#N/A,#N/A,TRUE,"Лист3"}</definedName>
    <definedName name="bvffffffffffffffffff" localSheetId="13" hidden="1">{#N/A,#N/A,TRUE,"Лист1";#N/A,#N/A,TRUE,"Лист2";#N/A,#N/A,TRUE,"Лист3"}</definedName>
    <definedName name="bvffffffffffffffffff" hidden="1">{#N/A,#N/A,TRUE,"Лист1";#N/A,#N/A,TRUE,"Лист2";#N/A,#N/A,TRUE,"Лист3"}</definedName>
    <definedName name="bvggggggggggggggg" localSheetId="13" hidden="1">{#N/A,#N/A,TRUE,"Лист1";#N/A,#N/A,TRUE,"Лист2";#N/A,#N/A,TRUE,"Лист3"}</definedName>
    <definedName name="bvggggggggggggggg" hidden="1">{#N/A,#N/A,TRUE,"Лист1";#N/A,#N/A,TRUE,"Лист2";#N/A,#N/A,TRUE,"Лист3"}</definedName>
    <definedName name="CalcMethod">'[2]Исходные данные'!$D$46</definedName>
    <definedName name="cxvvvvvvvvvvvvvvvvvvv" localSheetId="13" hidden="1">{#N/A,#N/A,TRUE,"Лист1";#N/A,#N/A,TRUE,"Лист2";#N/A,#N/A,TRUE,"Лист3"}</definedName>
    <definedName name="cxvvvvvvvvvvvvvvvvvvv" hidden="1">{#N/A,#N/A,TRUE,"Лист1";#N/A,#N/A,TRUE,"Лист2";#N/A,#N/A,TRUE,"Лист3"}</definedName>
    <definedName name="dsfgdghjhg" localSheetId="13" hidden="1">{#N/A,#N/A,TRUE,"Лист1";#N/A,#N/A,TRUE,"Лист2";#N/A,#N/A,TRUE,"Лист3"}</definedName>
    <definedName name="dsfgdghjhg" hidden="1">{#N/A,#N/A,TRUE,"Лист1";#N/A,#N/A,TRUE,"Лист2";#N/A,#N/A,TRUE,"Лист3"}</definedName>
    <definedName name="errttuyiuy" localSheetId="13" hidden="1">{#N/A,#N/A,TRUE,"Лист1";#N/A,#N/A,TRUE,"Лист2";#N/A,#N/A,TRUE,"Лист3"}</definedName>
    <definedName name="errttuyiuy" hidden="1">{#N/A,#N/A,TRUE,"Лист1";#N/A,#N/A,TRUE,"Лист2";#N/A,#N/A,TRUE,"Лист3"}</definedName>
    <definedName name="errytyutiuyg" localSheetId="13" hidden="1">{#N/A,#N/A,TRUE,"Лист1";#N/A,#N/A,TRUE,"Лист2";#N/A,#N/A,TRUE,"Лист3"}</definedName>
    <definedName name="errytyutiuyg" hidden="1">{#N/A,#N/A,TRUE,"Лист1";#N/A,#N/A,TRUE,"Лист2";#N/A,#N/A,TRUE,"Лист3"}</definedName>
    <definedName name="esdsfdfgh" localSheetId="13" hidden="1">{#N/A,#N/A,TRUE,"Лист1";#N/A,#N/A,TRUE,"Лист2";#N/A,#N/A,TRUE,"Лист3"}</definedName>
    <definedName name="esdsfdfgh" hidden="1">{#N/A,#N/A,TRUE,"Лист1";#N/A,#N/A,TRUE,"Лист2";#N/A,#N/A,TRUE,"Лист3"}</definedName>
    <definedName name="etrytru" localSheetId="13" hidden="1">{#N/A,#N/A,TRUE,"Лист1";#N/A,#N/A,TRUE,"Лист2";#N/A,#N/A,TRUE,"Лист3"}</definedName>
    <definedName name="etrytru" hidden="1">{#N/A,#N/A,TRUE,"Лист1";#N/A,#N/A,TRUE,"Лист2";#N/A,#N/A,TRUE,"Лист3"}</definedName>
    <definedName name="ewrtertuyt" localSheetId="13" hidden="1">{#N/A,#N/A,TRUE,"Лист1";#N/A,#N/A,TRUE,"Лист2";#N/A,#N/A,TRUE,"Лист3"}</definedName>
    <definedName name="ewrtertuyt" hidden="1">{#N/A,#N/A,TRUE,"Лист1";#N/A,#N/A,TRUE,"Лист2";#N/A,#N/A,TRUE,"Лист3"}</definedName>
    <definedName name="fdfccgh" localSheetId="13" hidden="1">{#N/A,#N/A,TRUE,"Лист1";#N/A,#N/A,TRUE,"Лист2";#N/A,#N/A,TRUE,"Лист3"}</definedName>
    <definedName name="fdfccgh" hidden="1">{#N/A,#N/A,TRUE,"Лист1";#N/A,#N/A,TRUE,"Лист2";#N/A,#N/A,TRUE,"Лист3"}</definedName>
    <definedName name="fdfggghgjh" localSheetId="13" hidden="1">{#N/A,#N/A,TRUE,"Лист1";#N/A,#N/A,TRUE,"Лист2";#N/A,#N/A,TRUE,"Лист3"}</definedName>
    <definedName name="fdfggghgjh" hidden="1">{#N/A,#N/A,TRUE,"Лист1";#N/A,#N/A,TRUE,"Лист2";#N/A,#N/A,TRUE,"Лист3"}</definedName>
    <definedName name="fgghfhghj" localSheetId="13" hidden="1">{#N/A,#N/A,TRUE,"Лист1";#N/A,#N/A,TRUE,"Лист2";#N/A,#N/A,TRUE,"Лист3"}</definedName>
    <definedName name="fgghfhghj" hidden="1">{#N/A,#N/A,TRUE,"Лист1";#N/A,#N/A,TRUE,"Лист2";#N/A,#N/A,TRUE,"Лист3"}</definedName>
    <definedName name="fghghjk" localSheetId="13" hidden="1">{#N/A,#N/A,TRUE,"Лист1";#N/A,#N/A,TRUE,"Лист2";#N/A,#N/A,TRUE,"Лист3"}</definedName>
    <definedName name="fghghjk" hidden="1">{#N/A,#N/A,TRUE,"Лист1";#N/A,#N/A,TRUE,"Лист2";#N/A,#N/A,TRUE,"Лист3"}</definedName>
    <definedName name="fhghgjh" localSheetId="13" hidden="1">{#N/A,#N/A,TRUE,"Лист1";#N/A,#N/A,TRUE,"Лист2";#N/A,#N/A,TRUE,"Лист3"}</definedName>
    <definedName name="fhghgjh" hidden="1">{#N/A,#N/A,TRUE,"Лист1";#N/A,#N/A,TRUE,"Лист2";#N/A,#N/A,TRUE,"Лист3"}</definedName>
    <definedName name="gffffffffffffff" localSheetId="13" hidden="1">{#N/A,#N/A,TRUE,"Лист1";#N/A,#N/A,TRUE,"Лист2";#N/A,#N/A,TRUE,"Лист3"}</definedName>
    <definedName name="gffffffffffffff" hidden="1">{#N/A,#N/A,TRUE,"Лист1";#N/A,#N/A,TRUE,"Лист2";#N/A,#N/A,TRUE,"Лист3"}</definedName>
    <definedName name="gfgffdssssssssssssss" localSheetId="13" hidden="1">{#N/A,#N/A,TRUE,"Лист1";#N/A,#N/A,TRUE,"Лист2";#N/A,#N/A,TRUE,"Лист3"}</definedName>
    <definedName name="gfgffdssssssssssssss" hidden="1">{#N/A,#N/A,TRUE,"Лист1";#N/A,#N/A,TRUE,"Лист2";#N/A,#N/A,TRUE,"Лист3"}</definedName>
    <definedName name="gfgfhgfhhhhhhhhhhhhhhhhh" localSheetId="13" hidden="1">{#N/A,#N/A,TRUE,"Лист1";#N/A,#N/A,TRUE,"Лист2";#N/A,#N/A,TRUE,"Лист3"}</definedName>
    <definedName name="gfgfhgfhhhhhhhhhhhhhhhhh" hidden="1">{#N/A,#N/A,TRUE,"Лист1";#N/A,#N/A,TRUE,"Лист2";#N/A,#N/A,TRUE,"Лист3"}</definedName>
    <definedName name="gggggggggggg" localSheetId="13" hidden="1">{#N/A,#N/A,TRUE,"Лист1";#N/A,#N/A,TRUE,"Лист2";#N/A,#N/A,TRUE,"Лист3"}</definedName>
    <definedName name="gggggggggggg" hidden="1">{#N/A,#N/A,TRUE,"Лист1";#N/A,#N/A,TRUE,"Лист2";#N/A,#N/A,TRUE,"Лист3"}</definedName>
    <definedName name="ggggggggggggggggg" localSheetId="13" hidden="1">{#N/A,#N/A,TRUE,"Лист1";#N/A,#N/A,TRUE,"Лист2";#N/A,#N/A,TRUE,"Лист3"}</definedName>
    <definedName name="ggggggggggggggggg" hidden="1">{#N/A,#N/A,TRUE,"Лист1";#N/A,#N/A,TRUE,"Лист2";#N/A,#N/A,TRUE,"Лист3"}</definedName>
    <definedName name="ghg" localSheetId="13" hidden="1">{#N/A,#N/A,FALSE,"Себестоимсть-97"}</definedName>
    <definedName name="ghg" hidden="1">{#N/A,#N/A,FALSE,"Себестоимсть-97"}</definedName>
    <definedName name="ghghgy" localSheetId="13" hidden="1">{#N/A,#N/A,TRUE,"Лист1";#N/A,#N/A,TRUE,"Лист2";#N/A,#N/A,TRUE,"Лист3"}</definedName>
    <definedName name="ghghgy" hidden="1">{#N/A,#N/A,TRUE,"Лист1";#N/A,#N/A,TRUE,"Лист2";#N/A,#N/A,TRUE,"Лист3"}</definedName>
    <definedName name="grdtrgcfg" localSheetId="13" hidden="1">{#N/A,#N/A,TRUE,"Лист1";#N/A,#N/A,TRUE,"Лист2";#N/A,#N/A,TRUE,"Лист3"}</definedName>
    <definedName name="grdtrgcfg" hidden="1">{#N/A,#N/A,TRUE,"Лист1";#N/A,#N/A,TRUE,"Лист2";#N/A,#N/A,TRUE,"Лист3"}</definedName>
    <definedName name="hgffgddfd" localSheetId="13" hidden="1">{#N/A,#N/A,TRUE,"Лист1";#N/A,#N/A,TRUE,"Лист2";#N/A,#N/A,TRUE,"Лист3"}</definedName>
    <definedName name="hgffgddfd" hidden="1">{#N/A,#N/A,TRUE,"Лист1";#N/A,#N/A,TRUE,"Лист2";#N/A,#N/A,TRUE,"Лист3"}</definedName>
    <definedName name="hhh" localSheetId="13" hidden="1">{#N/A,#N/A,TRUE,"Лист1";#N/A,#N/A,TRUE,"Лист2";#N/A,#N/A,TRUE,"Лист3"}</definedName>
    <definedName name="hhh" hidden="1">{#N/A,#N/A,TRUE,"Лист1";#N/A,#N/A,TRUE,"Лист2";#N/A,#N/A,TRUE,"Лист3"}</definedName>
    <definedName name="hhhhhthhhhthhth" localSheetId="13" hidden="1">{#N/A,#N/A,TRUE,"Лист1";#N/A,#N/A,TRUE,"Лист2";#N/A,#N/A,TRUE,"Лист3"}</definedName>
    <definedName name="hhhhhthhhhthhth" hidden="1">{#N/A,#N/A,TRUE,"Лист1";#N/A,#N/A,TRUE,"Лист2";#N/A,#N/A,TRUE,"Лист3"}</definedName>
    <definedName name="hyghggggggggggggggg" localSheetId="13" hidden="1">{#N/A,#N/A,TRUE,"Лист1";#N/A,#N/A,TRUE,"Лист2";#N/A,#N/A,TRUE,"Лист3"}</definedName>
    <definedName name="hyghggggggggggggggg" hidden="1">{#N/A,#N/A,TRUE,"Лист1";#N/A,#N/A,TRUE,"Лист2";#N/A,#N/A,TRUE,"Лист3"}</definedName>
    <definedName name="IS_DEMO">[2]Options!$B$7</definedName>
    <definedName name="IS_ESTATE">[2]Options!$B$11</definedName>
    <definedName name="IS_SUMM">[2]Options!$B$10</definedName>
    <definedName name="IS_TRIAL">[2]Options!$B$8</definedName>
    <definedName name="iuiiiiiiiiiiiiiiiiii" localSheetId="13" hidden="1">{#N/A,#N/A,TRUE,"Лист1";#N/A,#N/A,TRUE,"Лист2";#N/A,#N/A,TRUE,"Лист3"}</definedName>
    <definedName name="iuiiiiiiiiiiiiiiiiii" hidden="1">{#N/A,#N/A,TRUE,"Лист1";#N/A,#N/A,TRUE,"Лист2";#N/A,#N/A,TRUE,"Лист3"}</definedName>
    <definedName name="iuiytyyfdg" localSheetId="13" hidden="1">{#N/A,#N/A,TRUE,"Лист1";#N/A,#N/A,TRUE,"Лист2";#N/A,#N/A,TRUE,"Лист3"}</definedName>
    <definedName name="iuiytyyfdg" hidden="1">{#N/A,#N/A,TRUE,"Лист1";#N/A,#N/A,TRUE,"Лист2";#N/A,#N/A,TRUE,"Лист3"}</definedName>
    <definedName name="iukjjjjjjjjjjjj" localSheetId="13" hidden="1">{#N/A,#N/A,TRUE,"Лист1";#N/A,#N/A,TRUE,"Лист2";#N/A,#N/A,TRUE,"Лист3"}</definedName>
    <definedName name="iukjjjjjjjjjjjj" hidden="1">{#N/A,#N/A,TRUE,"Лист1";#N/A,#N/A,TRUE,"Лист2";#N/A,#N/A,TRUE,"Лист3"}</definedName>
    <definedName name="iyuuytvt" localSheetId="13" hidden="1">{#N/A,#N/A,TRUE,"Лист1";#N/A,#N/A,TRUE,"Лист2";#N/A,#N/A,TRUE,"Лист3"}</definedName>
    <definedName name="iyuuytvt" hidden="1">{#N/A,#N/A,TRUE,"Лист1";#N/A,#N/A,TRUE,"Лист2";#N/A,#N/A,TRUE,"Лист3"}</definedName>
    <definedName name="jhfgfs" localSheetId="13" hidden="1">{#N/A,#N/A,TRUE,"Лист1";#N/A,#N/A,TRUE,"Лист2";#N/A,#N/A,TRUE,"Лист3"}</definedName>
    <definedName name="jhfgfs" hidden="1">{#N/A,#N/A,TRUE,"Лист1";#N/A,#N/A,TRUE,"Лист2";#N/A,#N/A,TRUE,"Лист3"}</definedName>
    <definedName name="jhfghgfgfgfdfs" localSheetId="13" hidden="1">{#N/A,#N/A,TRUE,"Лист1";#N/A,#N/A,TRUE,"Лист2";#N/A,#N/A,TRUE,"Лист3"}</definedName>
    <definedName name="jhfghgfgfgfdfs" hidden="1">{#N/A,#N/A,TRUE,"Лист1";#N/A,#N/A,TRUE,"Лист2";#N/A,#N/A,TRUE,"Лист3"}</definedName>
    <definedName name="jhjytyyyyyyyyyyyyyyyy" localSheetId="13" hidden="1">{#N/A,#N/A,TRUE,"Лист1";#N/A,#N/A,TRUE,"Лист2";#N/A,#N/A,TRUE,"Лист3"}</definedName>
    <definedName name="jhjytyyyyyyyyyyyyyyyy" hidden="1">{#N/A,#N/A,TRUE,"Лист1";#N/A,#N/A,TRUE,"Лист2";#N/A,#N/A,TRUE,"Лист3"}</definedName>
    <definedName name="jhtjgyt" localSheetId="13" hidden="1">{#N/A,#N/A,TRUE,"Лист1";#N/A,#N/A,TRUE,"Лист2";#N/A,#N/A,TRUE,"Лист3"}</definedName>
    <definedName name="jhtjgyt" hidden="1">{#N/A,#N/A,TRUE,"Лист1";#N/A,#N/A,TRUE,"Лист2";#N/A,#N/A,TRUE,"Лист3"}</definedName>
    <definedName name="jkhffddds" localSheetId="13" hidden="1">{#N/A,#N/A,TRUE,"Лист1";#N/A,#N/A,TRUE,"Лист2";#N/A,#N/A,TRUE,"Лист3"}</definedName>
    <definedName name="jkhffddds" hidden="1">{#N/A,#N/A,TRUE,"Лист1";#N/A,#N/A,TRUE,"Лист2";#N/A,#N/A,TRUE,"Лист3"}</definedName>
    <definedName name="jkkjhgj" localSheetId="13" hidden="1">{#N/A,#N/A,TRUE,"Лист1";#N/A,#N/A,TRUE,"Лист2";#N/A,#N/A,TRUE,"Лист3"}</definedName>
    <definedName name="jkkjhgj" hidden="1">{#N/A,#N/A,TRUE,"Лист1";#N/A,#N/A,TRUE,"Лист2";#N/A,#N/A,TRUE,"Лист3"}</definedName>
    <definedName name="jnkjjjjjjjjjjjjjjjjjjjj" localSheetId="13" hidden="1">{#N/A,#N/A,TRUE,"Лист1";#N/A,#N/A,TRUE,"Лист2";#N/A,#N/A,TRUE,"Лист3"}</definedName>
    <definedName name="jnkjjjjjjjjjjjjjjjjjjjj" hidden="1">{#N/A,#N/A,TRUE,"Лист1";#N/A,#N/A,TRUE,"Лист2";#N/A,#N/A,TRUE,"Лист3"}</definedName>
    <definedName name="juhghg" localSheetId="13" hidden="1">{#N/A,#N/A,TRUE,"Лист1";#N/A,#N/A,TRUE,"Лист2";#N/A,#N/A,TRUE,"Лист3"}</definedName>
    <definedName name="juhghg" hidden="1">{#N/A,#N/A,TRUE,"Лист1";#N/A,#N/A,TRUE,"Лист2";#N/A,#N/A,TRUE,"Лист3"}</definedName>
    <definedName name="jyuytvbyvtvfr" localSheetId="13" hidden="1">{#N/A,#N/A,TRUE,"Лист1";#N/A,#N/A,TRUE,"Лист2";#N/A,#N/A,TRUE,"Лист3"}</definedName>
    <definedName name="jyuytvbyvtvfr" hidden="1">{#N/A,#N/A,TRUE,"Лист1";#N/A,#N/A,TRUE,"Лист2";#N/A,#N/A,TRUE,"Лист3"}</definedName>
    <definedName name="khjkhjghf" localSheetId="13" hidden="1">{#N/A,#N/A,TRUE,"Лист1";#N/A,#N/A,TRUE,"Лист2";#N/A,#N/A,TRUE,"Лист3"}</definedName>
    <definedName name="khjkhjghf" hidden="1">{#N/A,#N/A,TRUE,"Лист1";#N/A,#N/A,TRUE,"Лист2";#N/A,#N/A,TRUE,"Лист3"}</definedName>
    <definedName name="kj" localSheetId="13" hidden="1">{#N/A,#N/A,TRUE,"Лист1";#N/A,#N/A,TRUE,"Лист2";#N/A,#N/A,TRUE,"Лист3"}</definedName>
    <definedName name="kj" hidden="1">{#N/A,#N/A,TRUE,"Лист1";#N/A,#N/A,TRUE,"Лист2";#N/A,#N/A,TRUE,"Лист3"}</definedName>
    <definedName name="kjhvvvvvvvvvvvvvvvvv" localSheetId="13" hidden="1">{#N/A,#N/A,TRUE,"Лист1";#N/A,#N/A,TRUE,"Лист2";#N/A,#N/A,TRUE,"Лист3"}</definedName>
    <definedName name="kjhvvvvvvvvvvvvvvvvv" hidden="1">{#N/A,#N/A,TRUE,"Лист1";#N/A,#N/A,TRUE,"Лист2";#N/A,#N/A,TRUE,"Лист3"}</definedName>
    <definedName name="kjjjjjhhhhhhhhhhhhh" localSheetId="13" hidden="1">{#N/A,#N/A,TRUE,"Лист1";#N/A,#N/A,TRUE,"Лист2";#N/A,#N/A,TRUE,"Лист3"}</definedName>
    <definedName name="kjjjjjhhhhhhhhhhhhh" hidden="1">{#N/A,#N/A,TRUE,"Лист1";#N/A,#N/A,TRUE,"Лист2";#N/A,#N/A,TRUE,"Лист3"}</definedName>
    <definedName name="kjkhjkjhgh" localSheetId="13" hidden="1">{#N/A,#N/A,TRUE,"Лист1";#N/A,#N/A,TRUE,"Лист2";#N/A,#N/A,TRUE,"Лист3"}</definedName>
    <definedName name="kjkhjkjhgh" hidden="1">{#N/A,#N/A,TRUE,"Лист1";#N/A,#N/A,TRUE,"Лист2";#N/A,#N/A,TRUE,"Лист3"}</definedName>
    <definedName name="kjkjhjhjhghgf" localSheetId="13" hidden="1">{#N/A,#N/A,TRUE,"Лист1";#N/A,#N/A,TRUE,"Лист2";#N/A,#N/A,TRUE,"Лист3"}</definedName>
    <definedName name="kjkjhjhjhghgf" hidden="1">{#N/A,#N/A,TRUE,"Лист1";#N/A,#N/A,TRUE,"Лист2";#N/A,#N/A,TRUE,"Лист3"}</definedName>
    <definedName name="kljhjkghv" localSheetId="13" hidden="1">{#N/A,#N/A,TRUE,"Лист1";#N/A,#N/A,TRUE,"Лист2";#N/A,#N/A,TRUE,"Лист3"}</definedName>
    <definedName name="kljhjkghv" hidden="1">{#N/A,#N/A,TRUE,"Лист1";#N/A,#N/A,TRUE,"Лист2";#N/A,#N/A,TRUE,"Лист3"}</definedName>
    <definedName name="klljjjhjgghf" localSheetId="13" hidden="1">{#N/A,#N/A,TRUE,"Лист1";#N/A,#N/A,TRUE,"Лист2";#N/A,#N/A,TRUE,"Лист3"}</definedName>
    <definedName name="klljjjhjgghf" hidden="1">{#N/A,#N/A,TRUE,"Лист1";#N/A,#N/A,TRUE,"Лист2";#N/A,#N/A,TRUE,"Лист3"}</definedName>
    <definedName name="LanguageID">[2]Language!$A$2</definedName>
    <definedName name="likuih" localSheetId="13" hidden="1">{#N/A,#N/A,TRUE,"Лист1";#N/A,#N/A,TRUE,"Лист2";#N/A,#N/A,TRUE,"Лист3"}</definedName>
    <definedName name="likuih" hidden="1">{#N/A,#N/A,TRUE,"Лист1";#N/A,#N/A,TRUE,"Лист2";#N/A,#N/A,TRUE,"Лист3"}</definedName>
    <definedName name="lkkljhhggtg" localSheetId="13" hidden="1">{#N/A,#N/A,TRUE,"Лист1";#N/A,#N/A,TRUE,"Лист2";#N/A,#N/A,TRUE,"Лист3"}</definedName>
    <definedName name="lkkljhhggtg" hidden="1">{#N/A,#N/A,TRUE,"Лист1";#N/A,#N/A,TRUE,"Лист2";#N/A,#N/A,TRUE,"Лист3"}</definedName>
    <definedName name="lkljkjhjhggfdgf" localSheetId="13" hidden="1">{#N/A,#N/A,TRUE,"Лист1";#N/A,#N/A,TRUE,"Лист2";#N/A,#N/A,TRUE,"Лист3"}</definedName>
    <definedName name="lkljkjhjhggfdgf" hidden="1">{#N/A,#N/A,TRUE,"Лист1";#N/A,#N/A,TRUE,"Лист2";#N/A,#N/A,TRUE,"Лист3"}</definedName>
    <definedName name="mhyt" localSheetId="13" hidden="1">{#N/A,#N/A,TRUE,"Лист1";#N/A,#N/A,TRUE,"Лист2";#N/A,#N/A,TRUE,"Лист3"}</definedName>
    <definedName name="mhyt" hidden="1">{#N/A,#N/A,TRUE,"Лист1";#N/A,#N/A,TRUE,"Лист2";#N/A,#N/A,TRUE,"Лист3"}</definedName>
    <definedName name="mjhuiy" localSheetId="13" hidden="1">{#N/A,#N/A,TRUE,"Лист1";#N/A,#N/A,TRUE,"Лист2";#N/A,#N/A,TRUE,"Лист3"}</definedName>
    <definedName name="mjhuiy" hidden="1">{#N/A,#N/A,TRUE,"Лист1";#N/A,#N/A,TRUE,"Лист2";#N/A,#N/A,TRUE,"Лист3"}</definedName>
    <definedName name="mmm" localSheetId="13" hidden="1">{#N/A,#N/A,FALSE,"Себестоимсть-97"}</definedName>
    <definedName name="mmm" hidden="1">{#N/A,#N/A,FALSE,"Себестоимсть-97"}</definedName>
    <definedName name="mnnjjjjjjjjjjjjj" localSheetId="13" hidden="1">{#N/A,#N/A,TRUE,"Лист1";#N/A,#N/A,TRUE,"Лист2";#N/A,#N/A,TRUE,"Лист3"}</definedName>
    <definedName name="mnnjjjjjjjjjjjjj" hidden="1">{#N/A,#N/A,TRUE,"Лист1";#N/A,#N/A,TRUE,"Лист2";#N/A,#N/A,TRUE,"Лист3"}</definedName>
    <definedName name="nbbvgf" localSheetId="13" hidden="1">{#N/A,#N/A,TRUE,"Лист1";#N/A,#N/A,TRUE,"Лист2";#N/A,#N/A,TRUE,"Лист3"}</definedName>
    <definedName name="nbbvgf" hidden="1">{#N/A,#N/A,TRUE,"Лист1";#N/A,#N/A,TRUE,"Лист2";#N/A,#N/A,TRUE,"Лист3"}</definedName>
    <definedName name="nbvgggggggggggggggggg" localSheetId="13" hidden="1">{#N/A,#N/A,TRUE,"Лист1";#N/A,#N/A,TRUE,"Лист2";#N/A,#N/A,TRUE,"Лист3"}</definedName>
    <definedName name="nbvgggggggggggggggggg" hidden="1">{#N/A,#N/A,TRUE,"Лист1";#N/A,#N/A,TRUE,"Лист2";#N/A,#N/A,TRUE,"Лист3"}</definedName>
    <definedName name="nhguy" localSheetId="13" hidden="1">{#N/A,#N/A,TRUE,"Лист1";#N/A,#N/A,TRUE,"Лист2";#N/A,#N/A,TRUE,"Лист3"}</definedName>
    <definedName name="nhguy" hidden="1">{#N/A,#N/A,TRUE,"Лист1";#N/A,#N/A,TRUE,"Лист2";#N/A,#N/A,TRUE,"Лист3"}</definedName>
    <definedName name="njkhgjhghfhg" localSheetId="13" hidden="1">{#N/A,#N/A,TRUE,"Лист1";#N/A,#N/A,TRUE,"Лист2";#N/A,#N/A,TRUE,"Лист3"}</definedName>
    <definedName name="njkhgjhghfhg" hidden="1">{#N/A,#N/A,TRUE,"Лист1";#N/A,#N/A,TRUE,"Лист2";#N/A,#N/A,TRUE,"Лист3"}</definedName>
    <definedName name="nnngggggggggggggggggggggggggg" localSheetId="13" hidden="1">{#N/A,#N/A,TRUE,"Лист1";#N/A,#N/A,TRUE,"Лист2";#N/A,#N/A,TRUE,"Лист3"}</definedName>
    <definedName name="nnngggggggggggggggggggggggggg" hidden="1">{#N/A,#N/A,TRUE,"Лист1";#N/A,#N/A,TRUE,"Лист2";#N/A,#N/A,TRUE,"Лист3"}</definedName>
    <definedName name="oijjjjjjjjjjjjjj" localSheetId="13" hidden="1">{#N/A,#N/A,TRUE,"Лист1";#N/A,#N/A,TRUE,"Лист2";#N/A,#N/A,TRUE,"Лист3"}</definedName>
    <definedName name="oijjjjjjjjjjjjjj" hidden="1">{#N/A,#N/A,TRUE,"Лист1";#N/A,#N/A,TRUE,"Лист2";#N/A,#N/A,TRUE,"Лист3"}</definedName>
    <definedName name="oikkkkkkkkkkkkkkkkkkkkkkk" localSheetId="13" hidden="1">{#N/A,#N/A,TRUE,"Лист1";#N/A,#N/A,TRUE,"Лист2";#N/A,#N/A,TRUE,"Лист3"}</definedName>
    <definedName name="oikkkkkkkkkkkkkkkkkkkkkkk" hidden="1">{#N/A,#N/A,TRUE,"Лист1";#N/A,#N/A,TRUE,"Лист2";#N/A,#N/A,TRUE,"Лист3"}</definedName>
    <definedName name="oilkkh" localSheetId="13" hidden="1">{#N/A,#N/A,TRUE,"Лист1";#N/A,#N/A,TRUE,"Лист2";#N/A,#N/A,TRUE,"Лист3"}</definedName>
    <definedName name="oilkkh" hidden="1">{#N/A,#N/A,TRUE,"Лист1";#N/A,#N/A,TRUE,"Лист2";#N/A,#N/A,TRUE,"Лист3"}</definedName>
    <definedName name="oiuuyyyyyyyyyyyyyyy" localSheetId="13" hidden="1">{#N/A,#N/A,TRUE,"Лист1";#N/A,#N/A,TRUE,"Лист2";#N/A,#N/A,TRUE,"Лист3"}</definedName>
    <definedName name="oiuuyyyyyyyyyyyyyyy" hidden="1">{#N/A,#N/A,TRUE,"Лист1";#N/A,#N/A,TRUE,"Лист2";#N/A,#N/A,TRUE,"Лист3"}</definedName>
    <definedName name="ojkjkhjgghfd" localSheetId="13" hidden="1">{#N/A,#N/A,TRUE,"Лист1";#N/A,#N/A,TRUE,"Лист2";#N/A,#N/A,TRUE,"Лист3"}</definedName>
    <definedName name="ojkjkhjgghfd" hidden="1">{#N/A,#N/A,TRUE,"Лист1";#N/A,#N/A,TRUE,"Лист2";#N/A,#N/A,TRUE,"Лист3"}</definedName>
    <definedName name="oopoooooooooooooooo" localSheetId="13" hidden="1">{#N/A,#N/A,TRUE,"Лист1";#N/A,#N/A,TRUE,"Лист2";#N/A,#N/A,TRUE,"Лист3"}</definedName>
    <definedName name="oopoooooooooooooooo" hidden="1">{#N/A,#N/A,TRUE,"Лист1";#N/A,#N/A,TRUE,"Лист2";#N/A,#N/A,TRUE,"Лист3"}</definedName>
    <definedName name="P1_dip" hidden="1">[3]База!$G$167:$G$172,[3]База!$G$174:$G$175,[3]База!$G$177:$G$180,[3]База!$G$182,[3]База!$G$184:$G$188,[3]База!$G$190,[3]База!$G$192:$G$194</definedName>
    <definedName name="P1_eso" hidden="1">[3]База!$G$167:$G$172,[3]База!$G$174:$G$175,[3]База!$G$177:$G$180,[3]База!$G$182,[3]База!$G$184:$G$188,[3]База!$G$190,[3]База!$G$192:$G$194</definedName>
    <definedName name="P1_ESO_PROT" localSheetId="13" hidden="1">#REF!,#REF!,#REF!,#REF!,#REF!,#REF!,#REF!,#REF!</definedName>
    <definedName name="P1_ESO_PROT" hidden="1">#REF!,#REF!,#REF!,#REF!,#REF!,#REF!,#REF!,#REF!</definedName>
    <definedName name="P1_net" hidden="1">[3]База!$G$118:$G$123,[3]База!$G$125:$G$126,[3]База!$G$128:$G$131,[3]База!$G$133,[3]База!$G$135:$G$139,[3]База!$G$141,[3]База!$G$143:$G$145</definedName>
    <definedName name="P1_SBT_PROT" localSheetId="13" hidden="1">#REF!,#REF!,#REF!,#REF!,#REF!,#REF!,#REF!</definedName>
    <definedName name="P1_SBT_PROT" hidden="1">#REF!,#REF!,#REF!,#REF!,#REF!,#REF!,#REF!</definedName>
    <definedName name="P1_SC22" localSheetId="13" hidden="1">#REF!,#REF!,#REF!,#REF!,#REF!,#REF!</definedName>
    <definedName name="P1_SC22" hidden="1">#REF!,#REF!,#REF!,#REF!,#REF!,#REF!</definedName>
    <definedName name="P1_SCOPE_16_PRT" hidden="1">[3]База!$E$15:$I$16,[3]База!$E$18:$I$20,[3]База!$E$23:$I$23,[3]База!$E$26:$I$26,[3]База!$E$29:$I$29,[3]База!$E$32:$I$32,[3]База!$E$35:$I$35,[3]База!$B$34,[3]База!$B$37</definedName>
    <definedName name="P1_SCOPE_17_PRT" hidden="1">[3]База!$E$13:$H$21,[3]База!$J$9:$J$11,[3]База!$J$13:$J$21,[3]База!$E$24:$H$26,[3]База!$E$28:$H$36,[3]База!$J$24:$M$26,[3]База!$J$28:$M$36,[3]База!$E$39:$H$41</definedName>
    <definedName name="P1_SCOPE_4_PRT" hidden="1">[3]База!$F$23:$I$23,[3]База!$F$25:$I$25,[3]База!$F$27:$I$31,[3]База!$K$14:$N$20,[3]База!$K$23:$N$23,[3]База!$K$25:$N$25,[3]База!$K$27:$N$31,[3]База!$P$14:$S$20,[3]База!$P$23:$S$23</definedName>
    <definedName name="P1_SCOPE_5_PRT" hidden="1">[3]База!$F$23:$I$23,[3]База!$F$25:$I$25,[3]База!$F$27:$I$31,[3]База!$K$14:$N$21,[3]База!$K$23:$N$23,[3]База!$K$25:$N$25,[3]База!$K$27:$N$31,[3]База!$P$14:$S$21,[3]База!$P$23:$S$23</definedName>
    <definedName name="P1_SCOPE_CORR" localSheetId="13" hidden="1">#REF!,#REF!,#REF!,#REF!,#REF!,#REF!,#REF!</definedName>
    <definedName name="P1_SCOPE_CORR" hidden="1">#REF!,#REF!,#REF!,#REF!,#REF!,#REF!,#REF!</definedName>
    <definedName name="P1_SCOPE_DOP" localSheetId="13" hidden="1">#REF!,#REF!,#REF!,#REF!,#REF!,#REF!</definedName>
    <definedName name="P1_SCOPE_DOP" hidden="1">#REF!,#REF!,#REF!,#REF!,#REF!,#REF!</definedName>
    <definedName name="P1_SCOPE_F1_PRT" hidden="1">[3]База!$D$74:$E$84,[3]База!$D$71:$E$72,[3]База!$D$66:$E$69,[3]База!$D$61:$E$64</definedName>
    <definedName name="P1_SCOPE_F2_PRT" hidden="1">[3]База!$G$56,[3]База!$E$55:$E$56,[3]База!$F$55:$G$55,[3]База!$D$55</definedName>
    <definedName name="P1_SCOPE_FLOAD" localSheetId="13" hidden="1">#REF!,#REF!,#REF!,#REF!,#REF!,#REF!</definedName>
    <definedName name="P1_SCOPE_FLOAD" hidden="1">#REF!,#REF!,#REF!,#REF!,#REF!,#REF!</definedName>
    <definedName name="P1_SCOPE_FRML" localSheetId="13" hidden="1">#REF!,#REF!,#REF!,#REF!,#REF!,#REF!</definedName>
    <definedName name="P1_SCOPE_FRML" hidden="1">#REF!,#REF!,#REF!,#REF!,#REF!,#REF!</definedName>
    <definedName name="P1_SCOPE_FST7" localSheetId="13" hidden="1">#REF!,#REF!,#REF!,#REF!,#REF!,#REF!</definedName>
    <definedName name="P1_SCOPE_FST7" hidden="1">#REF!,#REF!,#REF!,#REF!,#REF!,#REF!</definedName>
    <definedName name="P1_SCOPE_FULL_LOAD" localSheetId="13" hidden="1">#REF!,#REF!,#REF!,#REF!,#REF!,#REF!</definedName>
    <definedName name="P1_SCOPE_FULL_LOAD" hidden="1">#REF!,#REF!,#REF!,#REF!,#REF!,#REF!</definedName>
    <definedName name="P1_SCOPE_IND" localSheetId="13" hidden="1">#REF!,#REF!,#REF!,#REF!,#REF!,#REF!</definedName>
    <definedName name="P1_SCOPE_IND" hidden="1">#REF!,#REF!,#REF!,#REF!,#REF!,#REF!</definedName>
    <definedName name="P1_SCOPE_IND2" localSheetId="13" hidden="1">#REF!,#REF!,#REF!,#REF!,#REF!</definedName>
    <definedName name="P1_SCOPE_IND2" hidden="1">#REF!,#REF!,#REF!,#REF!,#REF!</definedName>
    <definedName name="P1_SCOPE_NET_DATE" localSheetId="13" hidden="1">#REF!,#REF!,#REF!,#REF!</definedName>
    <definedName name="P1_SCOPE_NET_DATE" hidden="1">#REF!,#REF!,#REF!,#REF!</definedName>
    <definedName name="P1_SCOPE_NET_NVV" localSheetId="13" hidden="1">#REF!,#REF!,#REF!,#REF!,#REF!,#REF!,#REF!</definedName>
    <definedName name="P1_SCOPE_NET_NVV" hidden="1">#REF!,#REF!,#REF!,#REF!,#REF!,#REF!,#REF!</definedName>
    <definedName name="P1_SCOPE_NOTIND" localSheetId="13" hidden="1">#REF!,#REF!,#REF!,#REF!,#REF!,#REF!</definedName>
    <definedName name="P1_SCOPE_NOTIND" hidden="1">#REF!,#REF!,#REF!,#REF!,#REF!,#REF!</definedName>
    <definedName name="P1_SCOPE_NotInd2" localSheetId="13" hidden="1">#REF!,#REF!,#REF!,#REF!,#REF!,#REF!,#REF!</definedName>
    <definedName name="P1_SCOPE_NotInd2" hidden="1">#REF!,#REF!,#REF!,#REF!,#REF!,#REF!,#REF!</definedName>
    <definedName name="P1_SCOPE_NotInd3" localSheetId="13" hidden="1">#REF!,#REF!,#REF!,#REF!,#REF!,#REF!,#REF!</definedName>
    <definedName name="P1_SCOPE_NotInd3" hidden="1">#REF!,#REF!,#REF!,#REF!,#REF!,#REF!,#REF!</definedName>
    <definedName name="P1_SCOPE_NotInt" localSheetId="13" hidden="1">#REF!,#REF!,#REF!,#REF!,#REF!,#REF!</definedName>
    <definedName name="P1_SCOPE_NotInt" hidden="1">#REF!,#REF!,#REF!,#REF!,#REF!,#REF!</definedName>
    <definedName name="P1_SCOPE_PER_PRT" hidden="1">[3]База!$H$15:$H$19,[3]База!$H$21:$H$25,[3]База!$J$14:$J$25,[3]База!$K$15:$K$19,[3]База!$K$21:$K$25</definedName>
    <definedName name="P1_SCOPE_REGS" localSheetId="13" hidden="1">#REF!,#REF!,#REF!,#REF!,#REF!</definedName>
    <definedName name="P1_SCOPE_REGS" hidden="1">#REF!,#REF!,#REF!,#REF!,#REF!</definedName>
    <definedName name="P1_SCOPE_SAVE2" localSheetId="13" hidden="1">#REF!,#REF!,#REF!,#REF!,#REF!,#REF!,#REF!</definedName>
    <definedName name="P1_SCOPE_SAVE2" hidden="1">#REF!,#REF!,#REF!,#REF!,#REF!,#REF!,#REF!</definedName>
    <definedName name="P1_SCOPE_SV_LD" localSheetId="13" hidden="1">#REF!,#REF!,#REF!,#REF!,#REF!,#REF!,#REF!</definedName>
    <definedName name="P1_SCOPE_SV_LD" hidden="1">#REF!,#REF!,#REF!,#REF!,#REF!,#REF!,#REF!</definedName>
    <definedName name="P1_SCOPE_SV_LD1" localSheetId="13" hidden="1">#REF!,#REF!,#REF!,#REF!,#REF!,#REF!,#REF!</definedName>
    <definedName name="P1_SCOPE_SV_LD1" hidden="1">#REF!,#REF!,#REF!,#REF!,#REF!,#REF!,#REF!</definedName>
    <definedName name="P1_SCOPE_SV_PRT" localSheetId="13" hidden="1">#REF!,#REF!,#REF!,#REF!,#REF!,#REF!,#REF!</definedName>
    <definedName name="P1_SCOPE_SV_PRT" hidden="1">#REF!,#REF!,#REF!,#REF!,#REF!,#REF!,#REF!</definedName>
    <definedName name="P1_SCOPE_SYS_SVOD" hidden="1">[4]Свод!$L$27:$N$37,[4]Свод!$L$39:$N$51,[4]Свод!$L$53:$N$66,[4]Свод!$L$68:$N$73,[4]Свод!$L$75:$N$89,[4]Свод!$L$91:$N$101,[4]Свод!$L$103:$N$111</definedName>
    <definedName name="P1_SCOPE_TAR" hidden="1">[4]Свод!$G$27:$AA$37,[4]Свод!$G$39:$AA$51,[4]Свод!$G$53:$AA$66,[4]Свод!$G$68:$AA$73,[4]Свод!$G$75:$AA$89,[4]Свод!$G$91:$AA$101,[4]Свод!$G$103:$AA$111</definedName>
    <definedName name="P1_SCOPE_TAR_OLD" hidden="1">[4]Свод!$H$27:$H$37,[4]Свод!$H$39:$H$51,[4]Свод!$H$53:$H$66,[4]Свод!$H$68:$H$73,[4]Свод!$H$75:$H$89,[4]Свод!$H$91:$H$101,[4]Свод!$H$103:$H$108</definedName>
    <definedName name="P1_SET_PROT" localSheetId="13" hidden="1">#REF!,#REF!,#REF!,#REF!,#REF!,#REF!,#REF!</definedName>
    <definedName name="P1_SET_PROT" hidden="1">#REF!,#REF!,#REF!,#REF!,#REF!,#REF!,#REF!</definedName>
    <definedName name="P1_SET_PRT" localSheetId="13" hidden="1">#REF!,#REF!,#REF!,#REF!,#REF!,#REF!,#REF!</definedName>
    <definedName name="P1_SET_PRT" hidden="1">#REF!,#REF!,#REF!,#REF!,#REF!,#REF!,#REF!</definedName>
    <definedName name="P1_T1_Protect" localSheetId="13" hidden="1">#REF!,#REF!,#REF!,#REF!,#REF!,#REF!</definedName>
    <definedName name="P1_T1_Protect" hidden="1">#REF!,#REF!,#REF!,#REF!,#REF!,#REF!</definedName>
    <definedName name="P1_T16_Protect" localSheetId="13" hidden="1">#REF!,#REF!,#REF!,#REF!,#REF!,#REF!,#REF!,#REF!</definedName>
    <definedName name="P1_T16_Protect" hidden="1">#REF!,#REF!,#REF!,#REF!,#REF!,#REF!,#REF!,#REF!</definedName>
    <definedName name="P1_T18.2_Protect" localSheetId="13" hidden="1">#REF!,#REF!,#REF!,#REF!,#REF!,#REF!,#REF!</definedName>
    <definedName name="P1_T18.2_Protect" hidden="1">#REF!,#REF!,#REF!,#REF!,#REF!,#REF!,#REF!</definedName>
    <definedName name="P1_T20_Protection" hidden="1">'[5]20'!$E$4:$H$4,'[5]20'!$E$13:$H$13,'[5]20'!$E$16:$H$17,'[5]20'!$E$19:$H$19,'[5]20'!$J$4:$M$4,'[5]20'!$J$8:$M$11,'[5]20'!$J$13:$M$13,'[5]20'!$J$16:$M$17,'[5]20'!$J$19:$M$19</definedName>
    <definedName name="P1_T4_Protect" localSheetId="13" hidden="1">#REF!,#REF!,#REF!,#REF!,#REF!,#REF!,#REF!,#REF!,#REF!</definedName>
    <definedName name="P1_T4_Protect" hidden="1">#REF!,#REF!,#REF!,#REF!,#REF!,#REF!,#REF!,#REF!,#REF!</definedName>
    <definedName name="P1_T6_Protect" localSheetId="13" hidden="1">#REF!,#REF!,#REF!,#REF!,#REF!,#REF!,#REF!,#REF!,#REF!</definedName>
    <definedName name="P1_T6_Protect" hidden="1">#REF!,#REF!,#REF!,#REF!,#REF!,#REF!,#REF!,#REF!,#REF!</definedName>
    <definedName name="P10_SCOPE_FULL_LOAD" localSheetId="13" hidden="1">#REF!,#REF!,#REF!,#REF!,#REF!,#REF!</definedName>
    <definedName name="P10_SCOPE_FULL_LOAD" hidden="1">#REF!,#REF!,#REF!,#REF!,#REF!,#REF!</definedName>
    <definedName name="P10_T1_Protect" localSheetId="13" hidden="1">#REF!,#REF!,#REF!,#REF!,#REF!</definedName>
    <definedName name="P10_T1_Protect" hidden="1">#REF!,#REF!,#REF!,#REF!,#REF!</definedName>
    <definedName name="P11_SCOPE_FULL_LOAD" localSheetId="13" hidden="1">#REF!,#REF!,#REF!,#REF!,#REF!</definedName>
    <definedName name="P11_SCOPE_FULL_LOAD" hidden="1">#REF!,#REF!,#REF!,#REF!,#REF!</definedName>
    <definedName name="P11_T1_Protect" localSheetId="13" hidden="1">#REF!,#REF!,#REF!,#REF!,#REF!</definedName>
    <definedName name="P11_T1_Protect" hidden="1">#REF!,#REF!,#REF!,#REF!,#REF!</definedName>
    <definedName name="P12_SCOPE_FULL_LOAD" localSheetId="13" hidden="1">#REF!,#REF!,#REF!,#REF!,#REF!,#REF!</definedName>
    <definedName name="P12_SCOPE_FULL_LOAD" hidden="1">#REF!,#REF!,#REF!,#REF!,#REF!,#REF!</definedName>
    <definedName name="P12_T1_Protect" localSheetId="13" hidden="1">#REF!,#REF!,#REF!,#REF!,#REF!</definedName>
    <definedName name="P12_T1_Protect" hidden="1">#REF!,#REF!,#REF!,#REF!,#REF!</definedName>
    <definedName name="P13_SCOPE_FULL_LOAD" localSheetId="13" hidden="1">#REF!,#REF!,#REF!,#REF!,#REF!,#REF!</definedName>
    <definedName name="P13_SCOPE_FULL_LOAD" hidden="1">#REF!,#REF!,#REF!,#REF!,#REF!,#REF!</definedName>
    <definedName name="P13_T1_Protect" localSheetId="13" hidden="1">#REF!,#REF!,#REF!,#REF!,#REF!</definedName>
    <definedName name="P13_T1_Protect" hidden="1">#REF!,#REF!,#REF!,#REF!,#REF!</definedName>
    <definedName name="P14_SCOPE_FULL_LOAD" localSheetId="13" hidden="1">#REF!,#REF!,#REF!,#REF!,#REF!,#REF!</definedName>
    <definedName name="P14_SCOPE_FULL_LOAD" hidden="1">#REF!,#REF!,#REF!,#REF!,#REF!,#REF!</definedName>
    <definedName name="P14_T1_Protect" localSheetId="13" hidden="1">#REF!,#REF!,#REF!,#REF!,#REF!</definedName>
    <definedName name="P14_T1_Protect" hidden="1">#REF!,#REF!,#REF!,#REF!,#REF!</definedName>
    <definedName name="P15_SCOPE_FULL_LOAD" localSheetId="13" hidden="1">#REF!,#REF!,#REF!,#REF!,#REF!,'Приложение 1'!P1_SCOPE_FULL_LOAD</definedName>
    <definedName name="P15_SCOPE_FULL_LOAD" hidden="1">#REF!,#REF!,#REF!,#REF!,#REF!,P1_SCOPE_FULL_LOAD</definedName>
    <definedName name="P15_T1_Protect" localSheetId="13" hidden="1">#REF!,#REF!,#REF!,#REF!,#REF!</definedName>
    <definedName name="P15_T1_Protect" hidden="1">#REF!,#REF!,#REF!,#REF!,#REF!</definedName>
    <definedName name="P16_SCOPE_FULL_LOAD" hidden="1">#N/A</definedName>
    <definedName name="P16_T1_Protect" localSheetId="13" hidden="1">#REF!,#REF!,#REF!,#REF!,#REF!,#REF!</definedName>
    <definedName name="P16_T1_Protect" hidden="1">#REF!,#REF!,#REF!,#REF!,#REF!,#REF!</definedName>
    <definedName name="P17_SCOPE_FULL_LOAD" hidden="1">#N/A</definedName>
    <definedName name="P17_T1_Protect" localSheetId="13" hidden="1">#REF!,#REF!,#REF!,#REF!,#REF!</definedName>
    <definedName name="P17_T1_Protect" hidden="1">#REF!,#REF!,#REF!,#REF!,#REF!</definedName>
    <definedName name="P18_T1_Protect" hidden="1">#N/A</definedName>
    <definedName name="P19_T1_Protect" hidden="1">#N/A</definedName>
    <definedName name="P19_T111" hidden="1">#N/A</definedName>
    <definedName name="P2_dip" hidden="1">[3]База!$G$100:$G$116,[3]База!$G$118:$G$123,[3]База!$G$125:$G$126,[3]База!$G$128:$G$131,[3]База!$G$133,[3]База!$G$135:$G$139,[3]База!$G$141</definedName>
    <definedName name="P2_SC22" localSheetId="13" hidden="1">#REF!,#REF!,#REF!,#REF!,#REF!,#REF!,#REF!</definedName>
    <definedName name="P2_SC22" hidden="1">#REF!,#REF!,#REF!,#REF!,#REF!,#REF!,#REF!</definedName>
    <definedName name="P2_SCOPE_16_PRT" hidden="1">[3]База!$E$38:$I$38,[3]База!$E$41:$I$41,[3]База!$E$45:$I$47,[3]База!$E$49:$I$49,[3]База!$E$53:$I$54,[3]База!$E$56:$I$57,[3]База!$E$59:$I$59,[3]База!$E$9:$I$13</definedName>
    <definedName name="P2_SCOPE_4_PRT" hidden="1">[3]База!$P$25:$S$25,[3]База!$P$27:$S$31,[3]База!$U$14:$X$20,[3]База!$U$23:$X$23,[3]База!$U$25:$X$25,[3]База!$U$27:$X$31,[3]База!$Z$14:$AC$20,[3]База!$Z$23:$AC$23,[3]База!$Z$25:$AC$25</definedName>
    <definedName name="P2_SCOPE_5_PRT" hidden="1">[3]База!$P$25:$S$25,[3]База!$P$27:$S$31,[3]База!$U$14:$X$21,[3]База!$U$23:$X$23,[3]База!$U$25:$X$25,[3]База!$U$27:$X$31,[3]База!$Z$14:$AC$21,[3]База!$Z$23:$AC$23,[3]База!$Z$25:$AC$25</definedName>
    <definedName name="P2_SCOPE_CORR" localSheetId="13" hidden="1">#REF!,#REF!,#REF!,#REF!,#REF!,#REF!,#REF!,#REF!</definedName>
    <definedName name="P2_SCOPE_CORR" hidden="1">#REF!,#REF!,#REF!,#REF!,#REF!,#REF!,#REF!,#REF!</definedName>
    <definedName name="P2_SCOPE_F1_PRT" hidden="1">[3]База!$D$56:$E$59,[3]База!$D$34:$E$50,[3]База!$D$32:$E$32,[3]База!$D$23:$E$30</definedName>
    <definedName name="P2_SCOPE_F2_PRT" hidden="1">[3]База!$D$52:$G$54,[3]База!$C$21:$E$42,[3]База!$A$12:$E$12,[3]База!$C$8:$E$11</definedName>
    <definedName name="P2_SCOPE_FULL_LOAD" localSheetId="13" hidden="1">#REF!,#REF!,#REF!,#REF!,#REF!,#REF!</definedName>
    <definedName name="P2_SCOPE_FULL_LOAD" hidden="1">#REF!,#REF!,#REF!,#REF!,#REF!,#REF!</definedName>
    <definedName name="P2_SCOPE_IND" localSheetId="13" hidden="1">#REF!,#REF!,#REF!,#REF!,#REF!,#REF!</definedName>
    <definedName name="P2_SCOPE_IND" hidden="1">#REF!,#REF!,#REF!,#REF!,#REF!,#REF!</definedName>
    <definedName name="P2_SCOPE_IND2" localSheetId="13" hidden="1">#REF!,#REF!,#REF!,#REF!,#REF!</definedName>
    <definedName name="P2_SCOPE_IND2" hidden="1">#REF!,#REF!,#REF!,#REF!,#REF!</definedName>
    <definedName name="P2_SCOPE_NOTIND" localSheetId="13" hidden="1">#REF!,#REF!,#REF!,#REF!,#REF!,#REF!,#REF!</definedName>
    <definedName name="P2_SCOPE_NOTIND" hidden="1">#REF!,#REF!,#REF!,#REF!,#REF!,#REF!,#REF!</definedName>
    <definedName name="P2_SCOPE_NotInd2" localSheetId="13" hidden="1">#REF!,#REF!,#REF!,#REF!,#REF!,#REF!</definedName>
    <definedName name="P2_SCOPE_NotInd2" hidden="1">#REF!,#REF!,#REF!,#REF!,#REF!,#REF!</definedName>
    <definedName name="P2_SCOPE_NotInd3" localSheetId="13" hidden="1">#REF!,#REF!,#REF!,#REF!,#REF!,#REF!,#REF!</definedName>
    <definedName name="P2_SCOPE_NotInd3" hidden="1">#REF!,#REF!,#REF!,#REF!,#REF!,#REF!,#REF!</definedName>
    <definedName name="P2_SCOPE_NotInt" localSheetId="13" hidden="1">#REF!,#REF!,#REF!,#REF!,#REF!,#REF!,#REF!</definedName>
    <definedName name="P2_SCOPE_NotInt" hidden="1">#REF!,#REF!,#REF!,#REF!,#REF!,#REF!,#REF!</definedName>
    <definedName name="P2_SCOPE_PER_PRT" hidden="1">[3]База!$N$14:$N$25,[3]База!$N$27:$N$31,[3]База!$J$27:$K$31,[3]База!$F$27:$H$31,[3]База!$F$33:$H$37</definedName>
    <definedName name="P2_SCOPE_SAVE2" localSheetId="13" hidden="1">#REF!,#REF!,#REF!,#REF!,#REF!,#REF!</definedName>
    <definedName name="P2_SCOPE_SAVE2" hidden="1">#REF!,#REF!,#REF!,#REF!,#REF!,#REF!</definedName>
    <definedName name="P2_SCOPE_SV_PRT" localSheetId="13" hidden="1">#REF!,#REF!,#REF!,#REF!,#REF!,#REF!,#REF!</definedName>
    <definedName name="P2_SCOPE_SV_PRT" hidden="1">#REF!,#REF!,#REF!,#REF!,#REF!,#REF!,#REF!</definedName>
    <definedName name="P2_SCOPE_TAR_OLD" hidden="1">[4]Свод!$W$8:$W$25,[4]Свод!$W$27:$W$37,[4]Свод!$W$39:$W$51,[4]Свод!$W$53:$W$66,[4]Свод!$W$68:$W$73,[4]Свод!$W$75:$W$89,[4]Свод!$W$91:$W$101</definedName>
    <definedName name="P2_T1_Protect" localSheetId="13" hidden="1">#REF!,#REF!,#REF!,#REF!,#REF!,#REF!</definedName>
    <definedName name="P2_T1_Protect" hidden="1">#REF!,#REF!,#REF!,#REF!,#REF!,#REF!</definedName>
    <definedName name="P2_T4_Protect" localSheetId="13" hidden="1">#REF!,#REF!,#REF!,#REF!,#REF!,#REF!,#REF!,#REF!,#REF!</definedName>
    <definedName name="P2_T4_Protect" hidden="1">#REF!,#REF!,#REF!,#REF!,#REF!,#REF!,#REF!,#REF!,#REF!</definedName>
    <definedName name="P3_dip" hidden="1">[3]База!$G$143:$G$145,[3]База!$G$214:$G$217,[3]База!$G$219:$G$224,[3]База!$G$226,[3]База!$G$228,[3]База!$G$230,[3]База!$G$232,[3]База!$G$197:$G$212</definedName>
    <definedName name="P3_SC22" localSheetId="13" hidden="1">#REF!,#REF!,#REF!,#REF!,#REF!,#REF!</definedName>
    <definedName name="P3_SC22" hidden="1">#REF!,#REF!,#REF!,#REF!,#REF!,#REF!</definedName>
    <definedName name="P3_SCOPE_F1_PRT" hidden="1">[3]База!$E$16:$E$17,[3]База!$C$4:$D$4,[3]База!$C$7:$E$10,[3]База!$A$11:$E$11</definedName>
    <definedName name="P3_SCOPE_FULL_LOAD" localSheetId="13" hidden="1">#REF!,#REF!,#REF!,#REF!,#REF!,#REF!</definedName>
    <definedName name="P3_SCOPE_FULL_LOAD" hidden="1">#REF!,#REF!,#REF!,#REF!,#REF!,#REF!</definedName>
    <definedName name="P3_SCOPE_IND" localSheetId="13" hidden="1">#REF!,#REF!,#REF!,#REF!,#REF!</definedName>
    <definedName name="P3_SCOPE_IND" hidden="1">#REF!,#REF!,#REF!,#REF!,#REF!</definedName>
    <definedName name="P3_SCOPE_IND2" localSheetId="13" hidden="1">#REF!,#REF!,#REF!,#REF!,#REF!</definedName>
    <definedName name="P3_SCOPE_IND2" hidden="1">#REF!,#REF!,#REF!,#REF!,#REF!</definedName>
    <definedName name="P3_SCOPE_NOTIND" localSheetId="13" hidden="1">#REF!,#REF!,#REF!,#REF!,#REF!,#REF!,#REF!</definedName>
    <definedName name="P3_SCOPE_NOTIND" hidden="1">#REF!,#REF!,#REF!,#REF!,#REF!,#REF!,#REF!</definedName>
    <definedName name="P3_SCOPE_NotInd2" localSheetId="13" hidden="1">#REF!,#REF!,#REF!,#REF!,#REF!,#REF!,#REF!</definedName>
    <definedName name="P3_SCOPE_NotInd2" hidden="1">#REF!,#REF!,#REF!,#REF!,#REF!,#REF!,#REF!</definedName>
    <definedName name="P3_SCOPE_NotInt" localSheetId="13" hidden="1">#REF!,#REF!,#REF!,#REF!,#REF!,#REF!</definedName>
    <definedName name="P3_SCOPE_NotInt" hidden="1">#REF!,#REF!,#REF!,#REF!,#REF!,#REF!</definedName>
    <definedName name="P3_SCOPE_PER_PRT" hidden="1">[3]База!$J$33:$K$37,[3]База!$N$33:$N$37,[3]База!$F$39:$H$43,[3]База!$J$39:$K$43,[3]База!$N$39:$N$43</definedName>
    <definedName name="P3_SCOPE_SV_PRT" localSheetId="13" hidden="1">#REF!,#REF!,#REF!,#REF!,#REF!,#REF!,#REF!</definedName>
    <definedName name="P3_SCOPE_SV_PRT" hidden="1">#REF!,#REF!,#REF!,#REF!,#REF!,#REF!,#REF!</definedName>
    <definedName name="P3_T1_Protect" localSheetId="13" hidden="1">#REF!,#REF!,#REF!,#REF!,#REF!</definedName>
    <definedName name="P3_T1_Protect" hidden="1">#REF!,#REF!,#REF!,#REF!,#REF!</definedName>
    <definedName name="P4_dip" hidden="1">[3]База!$G$70:$G$75,[3]База!$G$77:$G$78,[3]База!$G$80:$G$83,[3]База!$G$85,[3]База!$G$87:$G$91,[3]База!$G$93,[3]База!$G$95:$G$97,[3]База!$G$52:$G$68</definedName>
    <definedName name="P4_SCOPE_F1_PRT" hidden="1">[3]База!$C$13:$E$13,[3]База!$A$14:$E$14,[3]База!$C$23:$C$50,[3]База!$C$54:$C$95</definedName>
    <definedName name="P4_SCOPE_FULL_LOAD" localSheetId="13" hidden="1">#REF!,#REF!,#REF!,#REF!,#REF!,#REF!</definedName>
    <definedName name="P4_SCOPE_FULL_LOAD" hidden="1">#REF!,#REF!,#REF!,#REF!,#REF!,#REF!</definedName>
    <definedName name="P4_SCOPE_IND" localSheetId="13" hidden="1">#REF!,#REF!,#REF!,#REF!,#REF!</definedName>
    <definedName name="P4_SCOPE_IND" hidden="1">#REF!,#REF!,#REF!,#REF!,#REF!</definedName>
    <definedName name="P4_SCOPE_IND2" localSheetId="13" hidden="1">#REF!,#REF!,#REF!,#REF!,#REF!,#REF!</definedName>
    <definedName name="P4_SCOPE_IND2" hidden="1">#REF!,#REF!,#REF!,#REF!,#REF!,#REF!</definedName>
    <definedName name="P4_SCOPE_NOTIND" localSheetId="13" hidden="1">#REF!,#REF!,#REF!,#REF!,#REF!,#REF!,#REF!</definedName>
    <definedName name="P4_SCOPE_NOTIND" hidden="1">#REF!,#REF!,#REF!,#REF!,#REF!,#REF!,#REF!</definedName>
    <definedName name="P4_SCOPE_NotInd2" localSheetId="13" hidden="1">#REF!,#REF!,#REF!,#REF!,#REF!,#REF!,#REF!</definedName>
    <definedName name="P4_SCOPE_NotInd2" hidden="1">#REF!,#REF!,#REF!,#REF!,#REF!,#REF!,#REF!</definedName>
    <definedName name="P4_SCOPE_PER_PRT" hidden="1">[3]База!$F$45:$H$49,[3]База!$J$45:$K$49,[3]База!$N$45:$N$49,[3]База!$F$53:$G$64,[3]База!$H$54:$H$58</definedName>
    <definedName name="P4_T1_Protect" localSheetId="13" hidden="1">#REF!,#REF!,#REF!,#REF!,#REF!,#REF!</definedName>
    <definedName name="P4_T1_Protect" hidden="1">#REF!,#REF!,#REF!,#REF!,#REF!,#REF!</definedName>
    <definedName name="P5_SCOPE_FULL_LOAD" localSheetId="13" hidden="1">#REF!,#REF!,#REF!,#REF!,#REF!,#REF!</definedName>
    <definedName name="P5_SCOPE_FULL_LOAD" hidden="1">#REF!,#REF!,#REF!,#REF!,#REF!,#REF!</definedName>
    <definedName name="P5_SCOPE_NOTIND" localSheetId="13" hidden="1">#REF!,#REF!,#REF!,#REF!,#REF!,#REF!,#REF!</definedName>
    <definedName name="P5_SCOPE_NOTIND" hidden="1">#REF!,#REF!,#REF!,#REF!,#REF!,#REF!,#REF!</definedName>
    <definedName name="P5_SCOPE_NotInd2" localSheetId="13" hidden="1">#REF!,#REF!,#REF!,#REF!,#REF!,#REF!,#REF!</definedName>
    <definedName name="P5_SCOPE_NotInd2" hidden="1">#REF!,#REF!,#REF!,#REF!,#REF!,#REF!,#REF!</definedName>
    <definedName name="P5_SCOPE_PER_PRT" hidden="1">[3]База!$H$60:$H$64,[3]База!$J$53:$J$64,[3]База!$K$54:$K$58,[3]База!$K$60:$K$64,[3]База!$N$53:$N$64</definedName>
    <definedName name="P5_T1_Protect" localSheetId="13" hidden="1">#REF!,#REF!,#REF!,#REF!,#REF!</definedName>
    <definedName name="P5_T1_Protect" hidden="1">#REF!,#REF!,#REF!,#REF!,#REF!</definedName>
    <definedName name="P6_SCOPE_FULL_LOAD" localSheetId="13" hidden="1">#REF!,#REF!,#REF!,#REF!,#REF!,#REF!</definedName>
    <definedName name="P6_SCOPE_FULL_LOAD" hidden="1">#REF!,#REF!,#REF!,#REF!,#REF!,#REF!</definedName>
    <definedName name="P6_SCOPE_NOTIND" localSheetId="13" hidden="1">#REF!,#REF!,#REF!,#REF!,#REF!,#REF!,#REF!</definedName>
    <definedName name="P6_SCOPE_NOTIND" hidden="1">#REF!,#REF!,#REF!,#REF!,#REF!,#REF!,#REF!</definedName>
    <definedName name="P6_SCOPE_NotInd2" localSheetId="13" hidden="1">#REF!,#REF!,#REF!,#REF!,#REF!,#REF!,#REF!</definedName>
    <definedName name="P6_SCOPE_NotInd2" hidden="1">#REF!,#REF!,#REF!,#REF!,#REF!,#REF!,#REF!</definedName>
    <definedName name="P6_SCOPE_PER_PRT" hidden="1">[3]База!$F$66:$H$70,[3]База!$J$66:$K$70,[3]База!$N$66:$N$70,[3]База!$F$72:$H$76,[3]База!$J$72:$K$76</definedName>
    <definedName name="P6_T1_Protect" localSheetId="13" hidden="1">#REF!,#REF!,#REF!,#REF!,#REF!</definedName>
    <definedName name="P6_T1_Protect" hidden="1">#REF!,#REF!,#REF!,#REF!,#REF!</definedName>
    <definedName name="P7_SCOPE_FULL_LOAD" localSheetId="13" hidden="1">#REF!,#REF!,#REF!,#REF!,#REF!,#REF!</definedName>
    <definedName name="P7_SCOPE_FULL_LOAD" hidden="1">#REF!,#REF!,#REF!,#REF!,#REF!,#REF!</definedName>
    <definedName name="P7_SCOPE_NOTIND" localSheetId="13" hidden="1">#REF!,#REF!,#REF!,#REF!,#REF!,#REF!</definedName>
    <definedName name="P7_SCOPE_NOTIND" hidden="1">#REF!,#REF!,#REF!,#REF!,#REF!,#REF!</definedName>
    <definedName name="P7_SCOPE_NotInd2" localSheetId="13" hidden="1">#REF!,#REF!,#REF!,#REF!,#REF!,'Приложение 1'!P1_SCOPE_NotInd2,'Приложение 1'!P2_SCOPE_NotInd2,'Приложение 1'!P3_SCOPE_NotInd2</definedName>
    <definedName name="P7_SCOPE_NotInd2" hidden="1">#REF!,#REF!,#REF!,#REF!,#REF!,P1_SCOPE_NotInd2,P2_SCOPE_NotInd2,P3_SCOPE_NotInd2</definedName>
    <definedName name="P7_SCOPE_PER_PRT" hidden="1">[3]База!$N$72:$N$76,[3]База!$F$78:$H$82,[3]База!$J$78:$K$82,[3]База!$N$78:$N$82,[3]База!$F$84:$H$88</definedName>
    <definedName name="P7_T1_Protect" localSheetId="13" hidden="1">#REF!,#REF!,#REF!,#REF!,#REF!</definedName>
    <definedName name="P7_T1_Protect" hidden="1">#REF!,#REF!,#REF!,#REF!,#REF!</definedName>
    <definedName name="P8_SCOPE_FULL_LOAD" localSheetId="13" hidden="1">#REF!,#REF!,#REF!,#REF!,#REF!,#REF!</definedName>
    <definedName name="P8_SCOPE_FULL_LOAD" hidden="1">#REF!,#REF!,#REF!,#REF!,#REF!,#REF!</definedName>
    <definedName name="P8_SCOPE_NOTIND" localSheetId="13" hidden="1">#REF!,#REF!,#REF!,#REF!,#REF!,#REF!</definedName>
    <definedName name="P8_SCOPE_NOTIND" hidden="1">#REF!,#REF!,#REF!,#REF!,#REF!,#REF!</definedName>
    <definedName name="P8_SCOPE_PER_PRT" localSheetId="13" hidden="1">[6]База!$J$84:$K$88,[6]База!$N$84:$N$88,[6]База!$F$14:$G$25,[0]!P1_SCOPE_PER_PRT,[0]!P2_SCOPE_PER_PRT,[0]!P3_SCOPE_PER_PRT,[0]!P4_SCOPE_PER_PRT</definedName>
    <definedName name="P8_SCOPE_PER_PRT" hidden="1">[6]База!$J$84:$K$88,[6]База!$N$84:$N$88,[6]База!$F$14:$G$25,P1_SCOPE_PER_PRT,P2_SCOPE_PER_PRT,P3_SCOPE_PER_PRT,P4_SCOPE_PER_PRT</definedName>
    <definedName name="P8_T1_Protect" localSheetId="13" hidden="1">#REF!,#REF!,#REF!,#REF!,#REF!</definedName>
    <definedName name="P8_T1_Protect" hidden="1">#REF!,#REF!,#REF!,#REF!,#REF!</definedName>
    <definedName name="P9_SCOPE_FULL_LOAD" localSheetId="13" hidden="1">#REF!,#REF!,#REF!,#REF!,#REF!,#REF!</definedName>
    <definedName name="P9_SCOPE_FULL_LOAD" hidden="1">#REF!,#REF!,#REF!,#REF!,#REF!,#REF!</definedName>
    <definedName name="P9_SCOPE_NotInd" localSheetId="13" hidden="1">#REF!,'Приложение 1'!P1_SCOPE_NOTIND,'Приложение 1'!P2_SCOPE_NOTIND,'Приложение 1'!P3_SCOPE_NOTIND,'Приложение 1'!P4_SCOPE_NOTIND,'Приложение 1'!P5_SCOPE_NOTIND,'Приложение 1'!P6_SCOPE_NOTIND,'Приложение 1'!P7_SCOPE_NOTIND</definedName>
    <definedName name="P9_SCOPE_NotInd" hidden="1">#REF!,P1_SCOPE_NOTIND,P2_SCOPE_NOTIND,P3_SCOPE_NOTIND,P4_SCOPE_NOTIND,P5_SCOPE_NOTIND,P6_SCOPE_NOTIND,P7_SCOPE_NOTIND</definedName>
    <definedName name="P9_T1_Protect" localSheetId="13" hidden="1">#REF!,#REF!,#REF!,#REF!,#REF!</definedName>
    <definedName name="P9_T1_Protect" hidden="1">#REF!,#REF!,#REF!,#REF!,#REF!</definedName>
    <definedName name="popiiiiiiiiiiiiiiiiiii" localSheetId="13" hidden="1">{#N/A,#N/A,TRUE,"Лист1";#N/A,#N/A,TRUE,"Лист2";#N/A,#N/A,TRUE,"Лист3"}</definedName>
    <definedName name="popiiiiiiiiiiiiiiiiiii" hidden="1">{#N/A,#N/A,TRUE,"Лист1";#N/A,#N/A,TRUE,"Лист2";#N/A,#N/A,TRUE,"Лист3"}</definedName>
    <definedName name="PORT_PrjPeriods">[2]Портфель!$A$27</definedName>
    <definedName name="PrjTariff">'[2]Исходные данные'!$D$15</definedName>
    <definedName name="rerttryu" localSheetId="13" hidden="1">{#N/A,#N/A,TRUE,"Лист1";#N/A,#N/A,TRUE,"Лист2";#N/A,#N/A,TRUE,"Лист3"}</definedName>
    <definedName name="rerttryu" hidden="1">{#N/A,#N/A,TRUE,"Лист1";#N/A,#N/A,TRUE,"Лист2";#N/A,#N/A,TRUE,"Лист3"}</definedName>
    <definedName name="rrtdrdrdsf" localSheetId="13" hidden="1">{#N/A,#N/A,TRUE,"Лист1";#N/A,#N/A,TRUE,"Лист2";#N/A,#N/A,TRUE,"Лист3"}</definedName>
    <definedName name="rrtdrdrdsf" hidden="1">{#N/A,#N/A,TRUE,"Лист1";#N/A,#N/A,TRUE,"Лист2";#N/A,#N/A,TRUE,"Лист3"}</definedName>
    <definedName name="SAPBEXhrIndnt" hidden="1">"Wide"</definedName>
    <definedName name="SAPBEXrevision" hidden="1">1</definedName>
    <definedName name="SAPBEXsysID" hidden="1">"BW2"</definedName>
    <definedName name="SAPBEXwbID" hidden="1">"15TTB4CSDPSBRAUM6VXEUURJW"</definedName>
    <definedName name="SAPsysID" hidden="1">"708C5W7SBKP804JT78WJ0JNKI"</definedName>
    <definedName name="SAPwbID" hidden="1">"ARS"</definedName>
    <definedName name="smet" localSheetId="13" hidden="1">{#N/A,#N/A,FALSE,"Себестоимсть-97"}</definedName>
    <definedName name="smet" hidden="1">{#N/A,#N/A,FALSE,"Себестоимсть-97"}</definedName>
    <definedName name="trfgffffffffffffffffff" localSheetId="13" hidden="1">{#N/A,#N/A,TRUE,"Лист1";#N/A,#N/A,TRUE,"Лист2";#N/A,#N/A,TRUE,"Лист3"}</definedName>
    <definedName name="trfgffffffffffffffffff" hidden="1">{#N/A,#N/A,TRUE,"Лист1";#N/A,#N/A,TRUE,"Лист2";#N/A,#N/A,TRUE,"Лист3"}</definedName>
    <definedName name="trttttttttttttttttttt" localSheetId="13" hidden="1">{#N/A,#N/A,TRUE,"Лист1";#N/A,#N/A,TRUE,"Лист2";#N/A,#N/A,TRUE,"Лист3"}</definedName>
    <definedName name="trttttttttttttttttttt" hidden="1">{#N/A,#N/A,TRUE,"Лист1";#N/A,#N/A,TRUE,"Лист2";#N/A,#N/A,TRUE,"Лист3"}</definedName>
    <definedName name="uhjhhhhhhhhhhhhh" localSheetId="13" hidden="1">{#N/A,#N/A,TRUE,"Лист1";#N/A,#N/A,TRUE,"Лист2";#N/A,#N/A,TRUE,"Лист3"}</definedName>
    <definedName name="uhjhhhhhhhhhhhhh" hidden="1">{#N/A,#N/A,TRUE,"Лист1";#N/A,#N/A,TRUE,"Лист2";#N/A,#N/A,TRUE,"Лист3"}</definedName>
    <definedName name="uiyuyuy" localSheetId="13" hidden="1">{#N/A,#N/A,TRUE,"Лист1";#N/A,#N/A,TRUE,"Лист2";#N/A,#N/A,TRUE,"Лист3"}</definedName>
    <definedName name="uiyuyuy" hidden="1">{#N/A,#N/A,TRUE,"Лист1";#N/A,#N/A,TRUE,"Лист2";#N/A,#N/A,TRUE,"Лист3"}</definedName>
    <definedName name="uytytr" localSheetId="13" hidden="1">{#N/A,#N/A,TRUE,"Лист1";#N/A,#N/A,TRUE,"Лист2";#N/A,#N/A,TRUE,"Лист3"}</definedName>
    <definedName name="uytytr" hidden="1">{#N/A,#N/A,TRUE,"Лист1";#N/A,#N/A,TRUE,"Лист2";#N/A,#N/A,TRUE,"Лист3"}</definedName>
    <definedName name="uyuiyuttyt" localSheetId="13" hidden="1">{#N/A,#N/A,TRUE,"Лист1";#N/A,#N/A,TRUE,"Лист2";#N/A,#N/A,TRUE,"Лист3"}</definedName>
    <definedName name="uyuiyuttyt" hidden="1">{#N/A,#N/A,TRUE,"Лист1";#N/A,#N/A,TRUE,"Лист2";#N/A,#N/A,TRUE,"Лист3"}</definedName>
    <definedName name="uyyuttr" localSheetId="13" hidden="1">{#N/A,#N/A,TRUE,"Лист1";#N/A,#N/A,TRUE,"Лист2";#N/A,#N/A,TRUE,"Лист3"}</definedName>
    <definedName name="uyyuttr" hidden="1">{#N/A,#N/A,TRUE,"Лист1";#N/A,#N/A,TRUE,"Лист2";#N/A,#N/A,TRUE,"Лист3"}</definedName>
    <definedName name="vcfdfs" localSheetId="13" hidden="1">{#N/A,#N/A,TRUE,"Лист1";#N/A,#N/A,TRUE,"Лист2";#N/A,#N/A,TRUE,"Лист3"}</definedName>
    <definedName name="vcfdfs" hidden="1">{#N/A,#N/A,TRUE,"Лист1";#N/A,#N/A,TRUE,"Лист2";#N/A,#N/A,TRUE,"Лист3"}</definedName>
    <definedName name="vcfhg" localSheetId="13" hidden="1">{#N/A,#N/A,TRUE,"Лист1";#N/A,#N/A,TRUE,"Лист2";#N/A,#N/A,TRUE,"Лист3"}</definedName>
    <definedName name="vcfhg" hidden="1">{#N/A,#N/A,TRUE,"Лист1";#N/A,#N/A,TRUE,"Лист2";#N/A,#N/A,TRUE,"Лист3"}</definedName>
    <definedName name="vcfssssssssssssssssssss" localSheetId="13" hidden="1">{#N/A,#N/A,TRUE,"Лист1";#N/A,#N/A,TRUE,"Лист2";#N/A,#N/A,TRUE,"Лист3"}</definedName>
    <definedName name="vcfssssssssssssssssssss" hidden="1">{#N/A,#N/A,TRUE,"Лист1";#N/A,#N/A,TRUE,"Лист2";#N/A,#N/A,TRUE,"Лист3"}</definedName>
    <definedName name="VerMaket" hidden="1">1.02</definedName>
    <definedName name="vn" localSheetId="13" hidden="1">{#N/A,#N/A,TRUE,"Лист1";#N/A,#N/A,TRUE,"Лист2";#N/A,#N/A,TRUE,"Лист3"}</definedName>
    <definedName name="vn" hidden="1">{#N/A,#N/A,TRUE,"Лист1";#N/A,#N/A,TRUE,"Лист2";#N/A,#N/A,TRUE,"Лист3"}</definedName>
    <definedName name="waddddddddddddddddddd" localSheetId="13" hidden="1">{#N/A,#N/A,TRUE,"Лист1";#N/A,#N/A,TRUE,"Лист2";#N/A,#N/A,TRUE,"Лист3"}</definedName>
    <definedName name="waddddddddddddddddddd" hidden="1">{#N/A,#N/A,TRUE,"Лист1";#N/A,#N/A,TRUE,"Лист2";#N/A,#N/A,TRUE,"Лист3"}</definedName>
    <definedName name="wesddddddddddddddddd" localSheetId="13" hidden="1">{#N/A,#N/A,TRUE,"Лист1";#N/A,#N/A,TRUE,"Лист2";#N/A,#N/A,TRUE,"Лист3"}</definedName>
    <definedName name="wesddddddddddddddddd" hidden="1">{#N/A,#N/A,TRUE,"Лист1";#N/A,#N/A,TRUE,"Лист2";#N/A,#N/A,TRUE,"Лист3"}</definedName>
    <definedName name="wrn.Калькуляция._.себестоимости." localSheetId="13" hidden="1">{#N/A,#N/A,FALSE,"Себестоимсть-97"}</definedName>
    <definedName name="wrn.Калькуляция._.себестоимости." hidden="1">{#N/A,#N/A,FALSE,"Себестоимсть-97"}</definedName>
    <definedName name="wrn.Сравнение._.с._.отраслями." localSheetId="13" hidden="1">{#N/A,#N/A,TRUE,"Лист1";#N/A,#N/A,TRUE,"Лист2";#N/A,#N/A,TRUE,"Лист3"}</definedName>
    <definedName name="wrn.Сравнение._.с._.отраслями." hidden="1">{#N/A,#N/A,TRUE,"Лист1";#N/A,#N/A,TRUE,"Лист2";#N/A,#N/A,TRUE,"Лист3"}</definedName>
    <definedName name="yfgdfdfffffffffffff" localSheetId="13" hidden="1">{#N/A,#N/A,TRUE,"Лист1";#N/A,#N/A,TRUE,"Лист2";#N/A,#N/A,TRUE,"Лист3"}</definedName>
    <definedName name="yfgdfdfffffffffffff" hidden="1">{#N/A,#N/A,TRUE,"Лист1";#N/A,#N/A,TRUE,"Лист2";#N/A,#N/A,TRUE,"Лист3"}</definedName>
    <definedName name="ytttttttttttttttttttt" localSheetId="13" hidden="1">{#N/A,#N/A,TRUE,"Лист1";#N/A,#N/A,TRUE,"Лист2";#N/A,#N/A,TRUE,"Лист3"}</definedName>
    <definedName name="ytttttttttttttttttttt" hidden="1">{#N/A,#N/A,TRUE,"Лист1";#N/A,#N/A,TRUE,"Лист2";#N/A,#N/A,TRUE,"Лист3"}</definedName>
    <definedName name="ytyggggggggggggggg" localSheetId="13" hidden="1">{#N/A,#N/A,TRUE,"Лист1";#N/A,#N/A,TRUE,"Лист2";#N/A,#N/A,TRUE,"Лист3"}</definedName>
    <definedName name="ytyggggggggggggggg" hidden="1">{#N/A,#N/A,TRUE,"Лист1";#N/A,#N/A,TRUE,"Лист2";#N/A,#N/A,TRUE,"Лист3"}</definedName>
    <definedName name="yyyjjjj" localSheetId="13" hidden="1">{#N/A,#N/A,FALSE,"Себестоимсть-97"}</definedName>
    <definedName name="yyyjjjj" hidden="1">{#N/A,#N/A,FALSE,"Себестоимсть-97"}</definedName>
    <definedName name="ааа" localSheetId="13" hidden="1">{#N/A,#N/A,TRUE,"Лист1";#N/A,#N/A,TRUE,"Лист2";#N/A,#N/A,TRUE,"Лист3"}</definedName>
    <definedName name="ааа" hidden="1">{#N/A,#N/A,TRUE,"Лист1";#N/A,#N/A,TRUE,"Лист2";#N/A,#N/A,TRUE,"Лист3"}</definedName>
    <definedName name="ваорлап" localSheetId="13" hidden="1">{#N/A,#N/A,TRUE,"Лист1";#N/A,#N/A,TRUE,"Лист2";#N/A,#N/A,TRUE,"Лист3"}</definedName>
    <definedName name="ваорлап" hidden="1">{#N/A,#N/A,TRUE,"Лист1";#N/A,#N/A,TRUE,"Лист2";#N/A,#N/A,TRUE,"Лист3"}</definedName>
    <definedName name="витт" localSheetId="13" hidden="1">{#N/A,#N/A,TRUE,"Лист1";#N/A,#N/A,TRUE,"Лист2";#N/A,#N/A,TRUE,"Лист3"}</definedName>
    <definedName name="витт" hidden="1">{#N/A,#N/A,TRUE,"Лист1";#N/A,#N/A,TRUE,"Лист2";#N/A,#N/A,TRUE,"Лист3"}</definedName>
    <definedName name="вуув" localSheetId="13" hidden="1">{#N/A,#N/A,TRUE,"Лист1";#N/A,#N/A,TRUE,"Лист2";#N/A,#N/A,TRUE,"Лист3"}</definedName>
    <definedName name="вуув" hidden="1">{#N/A,#N/A,TRUE,"Лист1";#N/A,#N/A,TRUE,"Лист2";#N/A,#N/A,TRUE,"Лист3"}</definedName>
    <definedName name="выап" localSheetId="13" hidden="1">#REF!</definedName>
    <definedName name="выап" hidden="1">#REF!</definedName>
    <definedName name="выыапвавап" localSheetId="13" hidden="1">{#N/A,#N/A,TRUE,"Лист1";#N/A,#N/A,TRUE,"Лист2";#N/A,#N/A,TRUE,"Лист3"}</definedName>
    <definedName name="выыапвавап" hidden="1">{#N/A,#N/A,TRUE,"Лист1";#N/A,#N/A,TRUE,"Лист2";#N/A,#N/A,TRUE,"Лист3"}</definedName>
    <definedName name="гнгепнапра" localSheetId="13" hidden="1">{#N/A,#N/A,TRUE,"Лист1";#N/A,#N/A,TRUE,"Лист2";#N/A,#N/A,TRUE,"Лист3"}</definedName>
    <definedName name="гнгепнапра" hidden="1">{#N/A,#N/A,TRUE,"Лист1";#N/A,#N/A,TRUE,"Лист2";#N/A,#N/A,TRUE,"Лист3"}</definedName>
    <definedName name="грприрцфв00ав98" localSheetId="13" hidden="1">{#N/A,#N/A,TRUE,"Лист1";#N/A,#N/A,TRUE,"Лист2";#N/A,#N/A,TRUE,"Лист3"}</definedName>
    <definedName name="грприрцфв00ав98" hidden="1">{#N/A,#N/A,TRUE,"Лист1";#N/A,#N/A,TRUE,"Лист2";#N/A,#N/A,TRUE,"Лист3"}</definedName>
    <definedName name="грфинцкавг98Х" localSheetId="13" hidden="1">{#N/A,#N/A,TRUE,"Лист1";#N/A,#N/A,TRUE,"Лист2";#N/A,#N/A,TRUE,"Лист3"}</definedName>
    <definedName name="грфинцкавг98Х" hidden="1">{#N/A,#N/A,TRUE,"Лист1";#N/A,#N/A,TRUE,"Лист2";#N/A,#N/A,TRUE,"Лист3"}</definedName>
    <definedName name="гшгш" localSheetId="13" hidden="1">{#N/A,#N/A,TRUE,"Лист1";#N/A,#N/A,TRUE,"Лист2";#N/A,#N/A,TRUE,"Лист3"}</definedName>
    <definedName name="гшгш" hidden="1">{#N/A,#N/A,TRUE,"Лист1";#N/A,#N/A,TRUE,"Лист2";#N/A,#N/A,TRUE,"Лист3"}</definedName>
    <definedName name="дшголлололол" localSheetId="13" hidden="1">{#N/A,#N/A,TRUE,"Лист1";#N/A,#N/A,TRUE,"Лист2";#N/A,#N/A,TRUE,"Лист3"}</definedName>
    <definedName name="дшголлололол" hidden="1">{#N/A,#N/A,TRUE,"Лист1";#N/A,#N/A,TRUE,"Лист2";#N/A,#N/A,TRUE,"Лист3"}</definedName>
    <definedName name="еапапарорппис" localSheetId="13" hidden="1">{#N/A,#N/A,TRUE,"Лист1";#N/A,#N/A,TRUE,"Лист2";#N/A,#N/A,TRUE,"Лист3"}</definedName>
    <definedName name="еапапарорппис" hidden="1">{#N/A,#N/A,TRUE,"Лист1";#N/A,#N/A,TRUE,"Лист2";#N/A,#N/A,TRUE,"Лист3"}</definedName>
    <definedName name="евапараорплор" localSheetId="13" hidden="1">{#N/A,#N/A,TRUE,"Лист1";#N/A,#N/A,TRUE,"Лист2";#N/A,#N/A,TRUE,"Лист3"}</definedName>
    <definedName name="евапараорплор" hidden="1">{#N/A,#N/A,TRUE,"Лист1";#N/A,#N/A,TRUE,"Лист2";#N/A,#N/A,TRUE,"Лист3"}</definedName>
    <definedName name="ждждлдлодл" localSheetId="13" hidden="1">{#N/A,#N/A,TRUE,"Лист1";#N/A,#N/A,TRUE,"Лист2";#N/A,#N/A,TRUE,"Лист3"}</definedName>
    <definedName name="ждждлдлодл" hidden="1">{#N/A,#N/A,TRUE,"Лист1";#N/A,#N/A,TRUE,"Лист2";#N/A,#N/A,TRUE,"Лист3"}</definedName>
    <definedName name="жж" localSheetId="13" hidden="1">{#N/A,#N/A,TRUE,"Лист1";#N/A,#N/A,TRUE,"Лист2";#N/A,#N/A,TRUE,"Лист3"}</definedName>
    <definedName name="жж" hidden="1">{#N/A,#N/A,TRUE,"Лист1";#N/A,#N/A,TRUE,"Лист2";#N/A,#N/A,TRUE,"Лист3"}</definedName>
    <definedName name="зщщщшгрпаав" localSheetId="13" hidden="1">{#N/A,#N/A,TRUE,"Лист1";#N/A,#N/A,TRUE,"Лист2";#N/A,#N/A,TRUE,"Лист3"}</definedName>
    <definedName name="зщщщшгрпаав" hidden="1">{#N/A,#N/A,TRUE,"Лист1";#N/A,#N/A,TRUE,"Лист2";#N/A,#N/A,TRUE,"Лист3"}</definedName>
    <definedName name="индцкавг98" localSheetId="13" hidden="1">{#N/A,#N/A,TRUE,"Лист1";#N/A,#N/A,TRUE,"Лист2";#N/A,#N/A,TRUE,"Лист3"}</definedName>
    <definedName name="индцкавг98" hidden="1">{#N/A,#N/A,TRUE,"Лист1";#N/A,#N/A,TRUE,"Лист2";#N/A,#N/A,TRUE,"Лист3"}</definedName>
    <definedName name="к" localSheetId="13" hidden="1">{#N/A,#N/A,TRUE,"Лист1";#N/A,#N/A,TRUE,"Лист2";#N/A,#N/A,TRUE,"Лист3"}</definedName>
    <definedName name="к" hidden="1">{#N/A,#N/A,TRUE,"Лист1";#N/A,#N/A,TRUE,"Лист2";#N/A,#N/A,TRUE,"Лист3"}</definedName>
    <definedName name="кеппппппппппп" localSheetId="13" hidden="1">{#N/A,#N/A,TRUE,"Лист1";#N/A,#N/A,TRUE,"Лист2";#N/A,#N/A,TRUE,"Лист3"}</definedName>
    <definedName name="кеппппппппппп" hidden="1">{#N/A,#N/A,TRUE,"Лист1";#N/A,#N/A,TRUE,"Лист2";#N/A,#N/A,TRUE,"Лист3"}</definedName>
    <definedName name="лдлдолорар" localSheetId="13" hidden="1">{#N/A,#N/A,TRUE,"Лист1";#N/A,#N/A,TRUE,"Лист2";#N/A,#N/A,TRUE,"Лист3"}</definedName>
    <definedName name="лдлдолорар" hidden="1">{#N/A,#N/A,TRUE,"Лист1";#N/A,#N/A,TRUE,"Лист2";#N/A,#N/A,TRUE,"Лист3"}</definedName>
    <definedName name="лимит" localSheetId="13" hidden="1">{#N/A,#N/A,FALSE,"Себестоимсть-97"}</definedName>
    <definedName name="лимит" hidden="1">{#N/A,#N/A,FALSE,"Себестоимсть-97"}</definedName>
    <definedName name="Лицензии" localSheetId="13" hidden="1">{#N/A,#N/A,TRUE,"Лист1";#N/A,#N/A,TRUE,"Лист2";#N/A,#N/A,TRUE,"Лист3"}</definedName>
    <definedName name="Лицензии" hidden="1">{#N/A,#N/A,TRUE,"Лист1";#N/A,#N/A,TRUE,"Лист2";#N/A,#N/A,TRUE,"Лист3"}</definedName>
    <definedName name="лщжо" localSheetId="13" hidden="1">{#N/A,#N/A,TRUE,"Лист1";#N/A,#N/A,TRUE,"Лист2";#N/A,#N/A,TRUE,"Лист3"}</definedName>
    <definedName name="лщжо" hidden="1">{#N/A,#N/A,TRUE,"Лист1";#N/A,#N/A,TRUE,"Лист2";#N/A,#N/A,TRUE,"Лист3"}</definedName>
    <definedName name="нгневаапор" localSheetId="13" hidden="1">{#N/A,#N/A,TRUE,"Лист1";#N/A,#N/A,TRUE,"Лист2";#N/A,#N/A,TRUE,"Лист3"}</definedName>
    <definedName name="нгневаапор" hidden="1">{#N/A,#N/A,TRUE,"Лист1";#N/A,#N/A,TRUE,"Лист2";#N/A,#N/A,TRUE,"Лист3"}</definedName>
    <definedName name="ншш" localSheetId="13" hidden="1">{#N/A,#N/A,TRUE,"Лист1";#N/A,#N/A,TRUE,"Лист2";#N/A,#N/A,TRUE,"Лист3"}</definedName>
    <definedName name="ншш" hidden="1">{#N/A,#N/A,TRUE,"Лист1";#N/A,#N/A,TRUE,"Лист2";#N/A,#N/A,TRUE,"Лист3"}</definedName>
    <definedName name="_xlnm.Print_Area" localSheetId="12">финмодель!$A$1:$S$77</definedName>
    <definedName name="оллртимиава" localSheetId="13" hidden="1">{#N/A,#N/A,TRUE,"Лист1";#N/A,#N/A,TRUE,"Лист2";#N/A,#N/A,TRUE,"Лист3"}</definedName>
    <definedName name="оллртимиава" hidden="1">{#N/A,#N/A,TRUE,"Лист1";#N/A,#N/A,TRUE,"Лист2";#N/A,#N/A,TRUE,"Лист3"}</definedName>
    <definedName name="орлороррлоорпапа" localSheetId="13" hidden="1">{#N/A,#N/A,TRUE,"Лист1";#N/A,#N/A,TRUE,"Лист2";#N/A,#N/A,TRUE,"Лист3"}</definedName>
    <definedName name="орлороррлоорпапа" hidden="1">{#N/A,#N/A,TRUE,"Лист1";#N/A,#N/A,TRUE,"Лист2";#N/A,#N/A,TRUE,"Лист3"}</definedName>
    <definedName name="ороорправ" localSheetId="13" hidden="1">{#N/A,#N/A,TRUE,"Лист1";#N/A,#N/A,TRUE,"Лист2";#N/A,#N/A,TRUE,"Лист3"}</definedName>
    <definedName name="ороорправ" hidden="1">{#N/A,#N/A,TRUE,"Лист1";#N/A,#N/A,TRUE,"Лист2";#N/A,#N/A,TRUE,"Лист3"}</definedName>
    <definedName name="памсмчвв" localSheetId="13" hidden="1">{#N/A,#N/A,TRUE,"Лист1";#N/A,#N/A,TRUE,"Лист2";#N/A,#N/A,TRUE,"Лист3"}</definedName>
    <definedName name="памсмчвв" hidden="1">{#N/A,#N/A,TRUE,"Лист1";#N/A,#N/A,TRUE,"Лист2";#N/A,#N/A,TRUE,"Лист3"}</definedName>
    <definedName name="папаорпрпрпр" localSheetId="13" hidden="1">{#N/A,#N/A,TRUE,"Лист1";#N/A,#N/A,TRUE,"Лист2";#N/A,#N/A,TRUE,"Лист3"}</definedName>
    <definedName name="папаорпрпрпр" hidden="1">{#N/A,#N/A,TRUE,"Лист1";#N/A,#N/A,TRUE,"Лист2";#N/A,#N/A,TRUE,"Лист3"}</definedName>
    <definedName name="пнлнееен" localSheetId="13" hidden="1">{#N/A,#N/A,FALSE,"Себестоимсть-97"}</definedName>
    <definedName name="пнлнееен" hidden="1">{#N/A,#N/A,FALSE,"Себестоимсть-97"}</definedName>
    <definedName name="прибыль3" localSheetId="13" hidden="1">{#N/A,#N/A,TRUE,"Лист1";#N/A,#N/A,TRUE,"Лист2";#N/A,#N/A,TRUE,"Лист3"}</definedName>
    <definedName name="прибыль3" hidden="1">{#N/A,#N/A,TRUE,"Лист1";#N/A,#N/A,TRUE,"Лист2";#N/A,#N/A,TRUE,"Лист3"}</definedName>
    <definedName name="прпропорпрпр" localSheetId="13" hidden="1">{#N/A,#N/A,TRUE,"Лист1";#N/A,#N/A,TRUE,"Лист2";#N/A,#N/A,TRUE,"Лист3"}</definedName>
    <definedName name="прпропорпрпр" hidden="1">{#N/A,#N/A,TRUE,"Лист1";#N/A,#N/A,TRUE,"Лист2";#N/A,#N/A,TRUE,"Лист3"}</definedName>
    <definedName name="рис1" localSheetId="13" hidden="1">{#N/A,#N/A,TRUE,"Лист1";#N/A,#N/A,TRUE,"Лист2";#N/A,#N/A,TRUE,"Лист3"}</definedName>
    <definedName name="рис1" hidden="1">{#N/A,#N/A,TRUE,"Лист1";#N/A,#N/A,TRUE,"Лист2";#N/A,#N/A,TRUE,"Лист3"}</definedName>
    <definedName name="рортимсчвы" localSheetId="13" hidden="1">{#N/A,#N/A,TRUE,"Лист1";#N/A,#N/A,TRUE,"Лист2";#N/A,#N/A,TRUE,"Лист3"}</definedName>
    <definedName name="рортимсчвы" hidden="1">{#N/A,#N/A,TRUE,"Лист1";#N/A,#N/A,TRUE,"Лист2";#N/A,#N/A,TRUE,"Лист3"}</definedName>
    <definedName name="ррапав" localSheetId="13" hidden="1">{#N/A,#N/A,TRUE,"Лист1";#N/A,#N/A,TRUE,"Лист2";#N/A,#N/A,TRUE,"Лист3"}</definedName>
    <definedName name="ррапав" hidden="1">{#N/A,#N/A,TRUE,"Лист1";#N/A,#N/A,TRUE,"Лист2";#N/A,#N/A,TRUE,"Лист3"}</definedName>
    <definedName name="сиитьь" localSheetId="13" hidden="1">{#N/A,#N/A,TRUE,"Лист1";#N/A,#N/A,TRUE,"Лист2";#N/A,#N/A,TRUE,"Лист3"}</definedName>
    <definedName name="сиитьь" hidden="1">{#N/A,#N/A,TRUE,"Лист1";#N/A,#N/A,TRUE,"Лист2";#N/A,#N/A,TRUE,"Лист3"}</definedName>
    <definedName name="тп" localSheetId="13" hidden="1">{#N/A,#N/A,TRUE,"Лист1";#N/A,#N/A,TRUE,"Лист2";#N/A,#N/A,TRUE,"Лист3"}</definedName>
    <definedName name="тп" hidden="1">{#N/A,#N/A,TRUE,"Лист1";#N/A,#N/A,TRUE,"Лист2";#N/A,#N/A,TRUE,"Лист3"}</definedName>
    <definedName name="укеееукеееееееееееееее" localSheetId="13" hidden="1">{#N/A,#N/A,TRUE,"Лист1";#N/A,#N/A,TRUE,"Лист2";#N/A,#N/A,TRUE,"Лист3"}</definedName>
    <definedName name="укеееукеееееееееееееее" hidden="1">{#N/A,#N/A,TRUE,"Лист1";#N/A,#N/A,TRUE,"Лист2";#N/A,#N/A,TRUE,"Лист3"}</definedName>
    <definedName name="укеукеуеуе" localSheetId="13" hidden="1">{#N/A,#N/A,TRUE,"Лист1";#N/A,#N/A,TRUE,"Лист2";#N/A,#N/A,TRUE,"Лист3"}</definedName>
    <definedName name="укеукеуеуе" hidden="1">{#N/A,#N/A,TRUE,"Лист1";#N/A,#N/A,TRUE,"Лист2";#N/A,#N/A,TRUE,"Лист3"}</definedName>
    <definedName name="УКС">[7]Районы!#REF!</definedName>
    <definedName name="уыавыапвпаворорол" localSheetId="13" hidden="1">{#N/A,#N/A,TRUE,"Лист1";#N/A,#N/A,TRUE,"Лист2";#N/A,#N/A,TRUE,"Лист3"}</definedName>
    <definedName name="уыавыапвпаворорол" hidden="1">{#N/A,#N/A,TRUE,"Лист1";#N/A,#N/A,TRUE,"Лист2";#N/A,#N/A,TRUE,"Лист3"}</definedName>
    <definedName name="шгшрормпавкаы" localSheetId="13" hidden="1">{#N/A,#N/A,TRUE,"Лист1";#N/A,#N/A,TRUE,"Лист2";#N/A,#N/A,TRUE,"Лист3"}</definedName>
    <definedName name="шгшрормпавкаы" hidden="1">{#N/A,#N/A,TRUE,"Лист1";#N/A,#N/A,TRUE,"Лист2";#N/A,#N/A,TRUE,"Лист3"}</definedName>
    <definedName name="шоапвваыаыф" localSheetId="13" hidden="1">{#N/A,#N/A,TRUE,"Лист1";#N/A,#N/A,TRUE,"Лист2";#N/A,#N/A,TRUE,"Лист3"}</definedName>
    <definedName name="шоапвваыаыф" hidden="1">{#N/A,#N/A,TRUE,"Лист1";#N/A,#N/A,TRUE,"Лист2";#N/A,#N/A,TRUE,"Лист3"}</definedName>
    <definedName name="шооитиаавч" localSheetId="13" hidden="1">{#N/A,#N/A,TRUE,"Лист1";#N/A,#N/A,TRUE,"Лист2";#N/A,#N/A,TRUE,"Лист3"}</definedName>
    <definedName name="шооитиаавч" hidden="1">{#N/A,#N/A,TRUE,"Лист1";#N/A,#N/A,TRUE,"Лист2";#N/A,#N/A,TRUE,"Лист3"}</definedName>
    <definedName name="шш" localSheetId="13" hidden="1">{#N/A,#N/A,TRUE,"Лист1";#N/A,#N/A,TRUE,"Лист2";#N/A,#N/A,TRUE,"Лист3"}</definedName>
    <definedName name="шш" hidden="1">{#N/A,#N/A,TRUE,"Лист1";#N/A,#N/A,TRUE,"Лист2";#N/A,#N/A,TRUE,"Лист3"}</definedName>
    <definedName name="щшлдолрорми" localSheetId="13" hidden="1">{#N/A,#N/A,TRUE,"Лист1";#N/A,#N/A,TRUE,"Лист2";#N/A,#N/A,TRUE,"Лист3"}</definedName>
    <definedName name="щшлдолрорми" hidden="1">{#N/A,#N/A,TRUE,"Лист1";#N/A,#N/A,TRUE,"Лист2";#N/A,#N/A,TRUE,"Лист3"}</definedName>
    <definedName name="ыапр" localSheetId="13" hidden="1">{#N/A,#N/A,TRUE,"Лист1";#N/A,#N/A,TRUE,"Лист2";#N/A,#N/A,TRUE,"Лист3"}</definedName>
    <definedName name="ыапр" hidden="1">{#N/A,#N/A,TRUE,"Лист1";#N/A,#N/A,TRUE,"Лист2";#N/A,#N/A,TRUE,"Лист3"}</definedName>
    <definedName name="ыпыим" localSheetId="13" hidden="1">{#N/A,#N/A,TRUE,"Лист1";#N/A,#N/A,TRUE,"Лист2";#N/A,#N/A,TRUE,"Лист3"}</definedName>
    <definedName name="ыпыим" hidden="1">{#N/A,#N/A,TRUE,"Лист1";#N/A,#N/A,TRUE,"Лист2";#N/A,#N/A,TRUE,"Лист3"}</definedName>
    <definedName name="ыпыпми" localSheetId="13" hidden="1">{#N/A,#N/A,TRUE,"Лист1";#N/A,#N/A,TRUE,"Лист2";#N/A,#N/A,TRUE,"Лист3"}</definedName>
    <definedName name="ыпыпми" hidden="1">{#N/A,#N/A,TRUE,"Лист1";#N/A,#N/A,TRUE,"Лист2";#N/A,#N/A,TRUE,"Лист3"}</definedName>
    <definedName name="ысчпи" localSheetId="13" hidden="1">{#N/A,#N/A,TRUE,"Лист1";#N/A,#N/A,TRUE,"Лист2";#N/A,#N/A,TRUE,"Лист3"}</definedName>
    <definedName name="ысчпи" hidden="1">{#N/A,#N/A,TRUE,"Лист1";#N/A,#N/A,TRUE,"Лист2";#N/A,#N/A,TRUE,"Лист3"}</definedName>
    <definedName name="ыуаы" localSheetId="13" hidden="1">{#N/A,#N/A,TRUE,"Лист1";#N/A,#N/A,TRUE,"Лист2";#N/A,#N/A,TRUE,"Лист3"}</definedName>
    <definedName name="ыуаы" hidden="1">{#N/A,#N/A,TRUE,"Лист1";#N/A,#N/A,TRUE,"Лист2";#N/A,#N/A,TRUE,"Лист3"}</definedName>
    <definedName name="ыыы" localSheetId="13" hidden="1">{#N/A,#N/A,FALSE,"Себестоимсть-97"}</definedName>
    <definedName name="ыыы" hidden="1">{#N/A,#N/A,FALSE,"Себестоимсть-97"}</definedName>
    <definedName name="юбьбютьи" localSheetId="13" hidden="1">{#N/A,#N/A,TRUE,"Лист1";#N/A,#N/A,TRUE,"Лист2";#N/A,#N/A,TRUE,"Лист3"}</definedName>
    <definedName name="юбьбютьи" hidden="1">{#N/A,#N/A,TRUE,"Лист1";#N/A,#N/A,TRUE,"Лист2";#N/A,#N/A,TRUE,"Лист3"}</definedName>
    <definedName name="юлолтррпв" localSheetId="13" hidden="1">{#N/A,#N/A,TRUE,"Лист1";#N/A,#N/A,TRUE,"Лист2";#N/A,#N/A,TRUE,"Лист3"}</definedName>
    <definedName name="юлолтррпв" hidden="1">{#N/A,#N/A,TRUE,"Лист1";#N/A,#N/A,TRUE,"Лист2";#N/A,#N/A,TRUE,"Лист3"}</definedName>
  </definedName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6" i="12" l="1"/>
  <c r="B45" i="12" s="1"/>
  <c r="B38" i="12"/>
  <c r="B39" i="12" s="1"/>
  <c r="B35" i="12" l="1"/>
  <c r="B34" i="12" s="1"/>
  <c r="AA14" i="14"/>
  <c r="F20" i="14" l="1"/>
  <c r="H20" i="14" s="1"/>
  <c r="J20" i="14" s="1"/>
  <c r="L20" i="14" s="1"/>
  <c r="N20" i="14" s="1"/>
  <c r="P20" i="14" s="1"/>
  <c r="R20" i="14" s="1"/>
  <c r="T20" i="14" s="1"/>
  <c r="V20" i="14" s="1"/>
  <c r="X20" i="14" s="1"/>
  <c r="C20" i="14"/>
  <c r="AA13" i="14"/>
  <c r="Z13" i="14"/>
  <c r="L12" i="14"/>
  <c r="J12" i="14"/>
  <c r="Z12" i="14" s="1"/>
  <c r="AA11" i="14"/>
  <c r="Z11" i="14"/>
  <c r="AA10" i="14"/>
  <c r="Z10" i="14"/>
  <c r="AA9" i="14"/>
  <c r="Z9" i="14"/>
  <c r="C85" i="13"/>
  <c r="D85" i="13" s="1"/>
  <c r="E85" i="13" s="1"/>
  <c r="F85" i="13" s="1"/>
  <c r="G85" i="13" s="1"/>
  <c r="H85" i="13" s="1"/>
  <c r="I85" i="13" s="1"/>
  <c r="J85" i="13" s="1"/>
  <c r="K85" i="13" s="1"/>
  <c r="L85" i="13" s="1"/>
  <c r="M85" i="13" s="1"/>
  <c r="N85" i="13" s="1"/>
  <c r="AA75" i="13"/>
  <c r="M75" i="13"/>
  <c r="L75" i="13"/>
  <c r="K75" i="13"/>
  <c r="J75" i="13"/>
  <c r="J61" i="13" s="1"/>
  <c r="I75" i="13"/>
  <c r="H75" i="13"/>
  <c r="G72" i="13"/>
  <c r="G76" i="13" s="1"/>
  <c r="G65" i="13"/>
  <c r="G62" i="13"/>
  <c r="G63" i="13" s="1"/>
  <c r="G64" i="13" s="1"/>
  <c r="L61" i="13"/>
  <c r="K61" i="13"/>
  <c r="I61" i="13"/>
  <c r="H61" i="13"/>
  <c r="G54" i="13"/>
  <c r="G56" i="13" s="1"/>
  <c r="G57" i="13" s="1"/>
  <c r="H51" i="13"/>
  <c r="M49" i="13"/>
  <c r="L49" i="13"/>
  <c r="K49" i="13"/>
  <c r="J49" i="13"/>
  <c r="I49" i="13"/>
  <c r="H49" i="13"/>
  <c r="H50" i="13" s="1"/>
  <c r="H38" i="13"/>
  <c r="H37" i="13" s="1"/>
  <c r="G27" i="13"/>
  <c r="G28" i="13" s="1"/>
  <c r="S26" i="13"/>
  <c r="R26" i="13"/>
  <c r="Q26" i="13"/>
  <c r="P26" i="13"/>
  <c r="O26" i="13"/>
  <c r="N26" i="13"/>
  <c r="M26" i="13"/>
  <c r="L26" i="13"/>
  <c r="K26" i="13"/>
  <c r="J26" i="13"/>
  <c r="I26" i="13"/>
  <c r="H26" i="13"/>
  <c r="G26" i="13"/>
  <c r="K24" i="13"/>
  <c r="K27" i="13" s="1"/>
  <c r="K28" i="13" s="1"/>
  <c r="J24" i="13"/>
  <c r="J27" i="13" s="1"/>
  <c r="J28" i="13" s="1"/>
  <c r="I24" i="13"/>
  <c r="I27" i="13" s="1"/>
  <c r="I28" i="13" s="1"/>
  <c r="H24" i="13"/>
  <c r="H27" i="13" s="1"/>
  <c r="H28" i="13" s="1"/>
  <c r="G24" i="13"/>
  <c r="S20" i="13"/>
  <c r="R20" i="13"/>
  <c r="Q20" i="13"/>
  <c r="P20" i="13"/>
  <c r="O20" i="13"/>
  <c r="N20" i="13"/>
  <c r="M20" i="13"/>
  <c r="L20" i="13"/>
  <c r="K20" i="13"/>
  <c r="J20" i="13"/>
  <c r="I20" i="13"/>
  <c r="H20" i="13"/>
  <c r="G20" i="13"/>
  <c r="K18" i="13"/>
  <c r="K21" i="13" s="1"/>
  <c r="K22" i="13" s="1"/>
  <c r="J18" i="13"/>
  <c r="J21" i="13" s="1"/>
  <c r="J22" i="13" s="1"/>
  <c r="I18" i="13"/>
  <c r="I21" i="13" s="1"/>
  <c r="I22" i="13" s="1"/>
  <c r="H18" i="13"/>
  <c r="H21" i="13" s="1"/>
  <c r="H22" i="13" s="1"/>
  <c r="G18" i="13"/>
  <c r="G21" i="13" s="1"/>
  <c r="G22" i="13" s="1"/>
  <c r="I14" i="13"/>
  <c r="I38" i="13" s="1"/>
  <c r="H14" i="13"/>
  <c r="H13" i="13" s="1"/>
  <c r="B7" i="13"/>
  <c r="M1" i="13"/>
  <c r="G55" i="13" l="1"/>
  <c r="L18" i="13"/>
  <c r="L24" i="13"/>
  <c r="L27" i="13" s="1"/>
  <c r="L28" i="13" s="1"/>
  <c r="H39" i="13"/>
  <c r="H41" i="13" s="1"/>
  <c r="U19" i="14"/>
  <c r="U20" i="14" s="1"/>
  <c r="M19" i="14"/>
  <c r="M20" i="14" s="1"/>
  <c r="E19" i="14"/>
  <c r="E20" i="14" s="1"/>
  <c r="S19" i="14"/>
  <c r="S20" i="14" s="1"/>
  <c r="K19" i="14"/>
  <c r="K20" i="14" s="1"/>
  <c r="AA16" i="14"/>
  <c r="Y19" i="14"/>
  <c r="Y20" i="14" s="1"/>
  <c r="Q19" i="14"/>
  <c r="Q20" i="14" s="1"/>
  <c r="I19" i="14"/>
  <c r="I20" i="14" s="1"/>
  <c r="G19" i="14"/>
  <c r="G20" i="14" s="1"/>
  <c r="W19" i="14"/>
  <c r="W20" i="14" s="1"/>
  <c r="G33" i="13"/>
  <c r="G32" i="13" s="1"/>
  <c r="G58" i="13"/>
  <c r="G70" i="13" s="1"/>
  <c r="I40" i="13"/>
  <c r="I37" i="13"/>
  <c r="O19" i="14"/>
  <c r="O20" i="14" s="1"/>
  <c r="I13" i="13"/>
  <c r="I33" i="13" s="1"/>
  <c r="J14" i="13"/>
  <c r="H40" i="13"/>
  <c r="H33" i="13"/>
  <c r="I50" i="13"/>
  <c r="I51" i="13"/>
  <c r="M24" i="13" l="1"/>
  <c r="L21" i="13"/>
  <c r="L22" i="13" s="1"/>
  <c r="M18" i="13"/>
  <c r="J38" i="13"/>
  <c r="K14" i="13"/>
  <c r="J13" i="13"/>
  <c r="J33" i="13" s="1"/>
  <c r="J51" i="13"/>
  <c r="J50" i="13"/>
  <c r="H35" i="13"/>
  <c r="H45" i="13" s="1"/>
  <c r="H43" i="13"/>
  <c r="H54" i="13" s="1"/>
  <c r="H32" i="13"/>
  <c r="I35" i="13"/>
  <c r="I45" i="13" s="1"/>
  <c r="I43" i="13"/>
  <c r="I54" i="13" s="1"/>
  <c r="I56" i="13" s="1"/>
  <c r="I32" i="13"/>
  <c r="I34" i="13" s="1"/>
  <c r="M27" i="13"/>
  <c r="M28" i="13" s="1"/>
  <c r="N24" i="13"/>
  <c r="I39" i="13"/>
  <c r="I41" i="13" s="1"/>
  <c r="I42" i="13"/>
  <c r="N18" i="13" l="1"/>
  <c r="M21" i="13"/>
  <c r="M22" i="13" s="1"/>
  <c r="O24" i="13"/>
  <c r="N27" i="13"/>
  <c r="N28" i="13" s="1"/>
  <c r="J43" i="13"/>
  <c r="J54" i="13" s="1"/>
  <c r="J56" i="13" s="1"/>
  <c r="J35" i="13"/>
  <c r="J32" i="13"/>
  <c r="J34" i="13" s="1"/>
  <c r="H34" i="13"/>
  <c r="H42" i="13"/>
  <c r="L14" i="13"/>
  <c r="K13" i="13"/>
  <c r="K33" i="13" s="1"/>
  <c r="K38" i="13"/>
  <c r="I68" i="13"/>
  <c r="I44" i="13"/>
  <c r="I36" i="13"/>
  <c r="I46" i="13" s="1"/>
  <c r="I62" i="13" s="1"/>
  <c r="I63" i="13" s="1"/>
  <c r="H56" i="13"/>
  <c r="H57" i="13" s="1"/>
  <c r="H55" i="13"/>
  <c r="I55" i="13" s="1"/>
  <c r="K51" i="13"/>
  <c r="K50" i="13"/>
  <c r="J40" i="13"/>
  <c r="J37" i="13"/>
  <c r="O18" i="13" l="1"/>
  <c r="N21" i="13"/>
  <c r="N22" i="13" s="1"/>
  <c r="H68" i="13"/>
  <c r="J42" i="13"/>
  <c r="J39" i="13"/>
  <c r="J41" i="13" s="1"/>
  <c r="L13" i="13"/>
  <c r="L33" i="13" s="1"/>
  <c r="L38" i="13"/>
  <c r="M14" i="13"/>
  <c r="I57" i="13"/>
  <c r="H58" i="13"/>
  <c r="H70" i="13" s="1"/>
  <c r="J36" i="13"/>
  <c r="O27" i="13"/>
  <c r="O28" i="13" s="1"/>
  <c r="P24" i="13"/>
  <c r="K32" i="13"/>
  <c r="K34" i="13" s="1"/>
  <c r="K43" i="13"/>
  <c r="K54" i="13" s="1"/>
  <c r="K56" i="13" s="1"/>
  <c r="K35" i="13"/>
  <c r="J55" i="13"/>
  <c r="H44" i="13"/>
  <c r="H36" i="13"/>
  <c r="H46" i="13" s="1"/>
  <c r="H62" i="13" s="1"/>
  <c r="H63" i="13" s="1"/>
  <c r="H64" i="13" s="1"/>
  <c r="L51" i="13"/>
  <c r="L50" i="13"/>
  <c r="K40" i="13"/>
  <c r="K37" i="13"/>
  <c r="J45" i="13"/>
  <c r="P18" i="13" l="1"/>
  <c r="O21" i="13"/>
  <c r="O22" i="13" s="1"/>
  <c r="J46" i="13"/>
  <c r="J62" i="13" s="1"/>
  <c r="J63" i="13" s="1"/>
  <c r="J44" i="13"/>
  <c r="H65" i="13"/>
  <c r="H71" i="13" s="1"/>
  <c r="I64" i="13"/>
  <c r="M38" i="13"/>
  <c r="N14" i="13"/>
  <c r="M13" i="13"/>
  <c r="M33" i="13" s="1"/>
  <c r="J68" i="13"/>
  <c r="M50" i="13"/>
  <c r="M51" i="13"/>
  <c r="K36" i="13"/>
  <c r="L40" i="13"/>
  <c r="L37" i="13"/>
  <c r="K55" i="13"/>
  <c r="P27" i="13"/>
  <c r="P28" i="13" s="1"/>
  <c r="Q24" i="13"/>
  <c r="H69" i="13"/>
  <c r="H67" i="13" s="1"/>
  <c r="H72" i="13" s="1"/>
  <c r="L43" i="13"/>
  <c r="L54" i="13" s="1"/>
  <c r="L56" i="13" s="1"/>
  <c r="L32" i="13"/>
  <c r="L34" i="13" s="1"/>
  <c r="L35" i="13"/>
  <c r="H74" i="13"/>
  <c r="K42" i="13"/>
  <c r="K39" i="13"/>
  <c r="K41" i="13" s="1"/>
  <c r="K45" i="13"/>
  <c r="I58" i="13"/>
  <c r="J57" i="13"/>
  <c r="L45" i="13" l="1"/>
  <c r="Q18" i="13"/>
  <c r="P21" i="13"/>
  <c r="P22" i="13" s="1"/>
  <c r="K44" i="13"/>
  <c r="I70" i="13"/>
  <c r="N38" i="13"/>
  <c r="O14" i="13"/>
  <c r="N13" i="13"/>
  <c r="N33" i="13" s="1"/>
  <c r="L42" i="13"/>
  <c r="L39" i="13"/>
  <c r="L41" i="13" s="1"/>
  <c r="N50" i="13"/>
  <c r="O50" i="13" s="1"/>
  <c r="P50" i="13" s="1"/>
  <c r="Q50" i="13" s="1"/>
  <c r="R50" i="13" s="1"/>
  <c r="S50" i="13" s="1"/>
  <c r="N51" i="13"/>
  <c r="T51" i="13" s="1"/>
  <c r="I65" i="13"/>
  <c r="I71" i="13" s="1"/>
  <c r="J64" i="13"/>
  <c r="H76" i="13"/>
  <c r="Q27" i="13"/>
  <c r="Q28" i="13" s="1"/>
  <c r="R24" i="13"/>
  <c r="M40" i="13"/>
  <c r="M37" i="13"/>
  <c r="L36" i="13"/>
  <c r="J58" i="13"/>
  <c r="K57" i="13"/>
  <c r="K68" i="13"/>
  <c r="L55" i="13"/>
  <c r="K46" i="13"/>
  <c r="K62" i="13" s="1"/>
  <c r="K63" i="13" s="1"/>
  <c r="M35" i="13"/>
  <c r="M32" i="13"/>
  <c r="M34" i="13" s="1"/>
  <c r="M43" i="13"/>
  <c r="M54" i="13" s="1"/>
  <c r="M56" i="13" s="1"/>
  <c r="Q21" i="13" l="1"/>
  <c r="Q22" i="13" s="1"/>
  <c r="R18" i="13"/>
  <c r="M55" i="13"/>
  <c r="M45" i="13"/>
  <c r="L44" i="13"/>
  <c r="J70" i="13"/>
  <c r="J65" i="13"/>
  <c r="J71" i="13" s="1"/>
  <c r="K64" i="13"/>
  <c r="P14" i="13"/>
  <c r="O13" i="13"/>
  <c r="O33" i="13" s="1"/>
  <c r="O38" i="13"/>
  <c r="L46" i="13"/>
  <c r="L62" i="13" s="1"/>
  <c r="L63" i="13" s="1"/>
  <c r="L68" i="13"/>
  <c r="I74" i="13"/>
  <c r="S24" i="13"/>
  <c r="S27" i="13" s="1"/>
  <c r="S28" i="13" s="1"/>
  <c r="R27" i="13"/>
  <c r="R28" i="13" s="1"/>
  <c r="N40" i="13"/>
  <c r="N37" i="13"/>
  <c r="M36" i="13"/>
  <c r="K58" i="13"/>
  <c r="L57" i="13"/>
  <c r="M42" i="13"/>
  <c r="M39" i="13"/>
  <c r="M41" i="13" s="1"/>
  <c r="N43" i="13"/>
  <c r="N54" i="13" s="1"/>
  <c r="N56" i="13" s="1"/>
  <c r="N35" i="13"/>
  <c r="N32" i="13"/>
  <c r="N34" i="13" s="1"/>
  <c r="I69" i="13"/>
  <c r="I67" i="13" s="1"/>
  <c r="I72" i="13" s="1"/>
  <c r="S18" i="13" l="1"/>
  <c r="S21" i="13" s="1"/>
  <c r="S22" i="13" s="1"/>
  <c r="R21" i="13"/>
  <c r="R22" i="13" s="1"/>
  <c r="K70" i="13"/>
  <c r="N55" i="13"/>
  <c r="K65" i="13"/>
  <c r="K71" i="13" s="1"/>
  <c r="L64" i="13"/>
  <c r="M44" i="13"/>
  <c r="I76" i="13"/>
  <c r="O37" i="13"/>
  <c r="O40" i="13"/>
  <c r="N36" i="13"/>
  <c r="M68" i="13"/>
  <c r="M46" i="13"/>
  <c r="M62" i="13" s="1"/>
  <c r="M63" i="13" s="1"/>
  <c r="O32" i="13"/>
  <c r="O34" i="13" s="1"/>
  <c r="O43" i="13"/>
  <c r="O54" i="13" s="1"/>
  <c r="O56" i="13" s="1"/>
  <c r="O35" i="13"/>
  <c r="J74" i="13"/>
  <c r="N45" i="13"/>
  <c r="L58" i="13"/>
  <c r="M57" i="13"/>
  <c r="N42" i="13"/>
  <c r="N39" i="13"/>
  <c r="N41" i="13" s="1"/>
  <c r="P13" i="13"/>
  <c r="P33" i="13" s="1"/>
  <c r="P38" i="13"/>
  <c r="Q14" i="13"/>
  <c r="J69" i="13"/>
  <c r="J67" i="13" s="1"/>
  <c r="J72" i="13" s="1"/>
  <c r="O55" i="13" l="1"/>
  <c r="O45" i="13"/>
  <c r="O36" i="13"/>
  <c r="Q38" i="13"/>
  <c r="R14" i="13"/>
  <c r="Q13" i="13"/>
  <c r="Q33" i="13" s="1"/>
  <c r="N68" i="13"/>
  <c r="P37" i="13"/>
  <c r="P40" i="13"/>
  <c r="N44" i="13"/>
  <c r="K74" i="13"/>
  <c r="O42" i="13"/>
  <c r="O39" i="13"/>
  <c r="O41" i="13" s="1"/>
  <c r="J76" i="13"/>
  <c r="N46" i="13"/>
  <c r="N62" i="13" s="1"/>
  <c r="N63" i="13" s="1"/>
  <c r="N57" i="13"/>
  <c r="M58" i="13"/>
  <c r="P43" i="13"/>
  <c r="P54" i="13" s="1"/>
  <c r="P56" i="13" s="1"/>
  <c r="P35" i="13"/>
  <c r="P32" i="13"/>
  <c r="P34" i="13" s="1"/>
  <c r="L70" i="13"/>
  <c r="L65" i="13"/>
  <c r="L71" i="13" s="1"/>
  <c r="M64" i="13"/>
  <c r="K69" i="13"/>
  <c r="K67" i="13" s="1"/>
  <c r="K72" i="13" s="1"/>
  <c r="L69" i="13" l="1"/>
  <c r="L67" i="13" s="1"/>
  <c r="P45" i="13"/>
  <c r="L74" i="13"/>
  <c r="P42" i="13"/>
  <c r="P39" i="13"/>
  <c r="P41" i="13" s="1"/>
  <c r="R38" i="13"/>
  <c r="S14" i="13"/>
  <c r="R13" i="13"/>
  <c r="R33" i="13" s="1"/>
  <c r="L72" i="13"/>
  <c r="M70" i="13"/>
  <c r="K76" i="13"/>
  <c r="Q40" i="13"/>
  <c r="Q37" i="13"/>
  <c r="M65" i="13"/>
  <c r="M71" i="13" s="1"/>
  <c r="N64" i="13"/>
  <c r="P36" i="13"/>
  <c r="N58" i="13"/>
  <c r="O57" i="13"/>
  <c r="O46" i="13"/>
  <c r="O62" i="13" s="1"/>
  <c r="O63" i="13" s="1"/>
  <c r="P55" i="13"/>
  <c r="O68" i="13"/>
  <c r="Q43" i="13"/>
  <c r="Q54" i="13" s="1"/>
  <c r="Q56" i="13" s="1"/>
  <c r="Q35" i="13"/>
  <c r="Q32" i="13"/>
  <c r="Q34" i="13" s="1"/>
  <c r="O44" i="13"/>
  <c r="P46" i="13" l="1"/>
  <c r="P62" i="13" s="1"/>
  <c r="P63" i="13" s="1"/>
  <c r="M69" i="13"/>
  <c r="M67" i="13" s="1"/>
  <c r="M72" i="13" s="1"/>
  <c r="L76" i="13"/>
  <c r="P44" i="13"/>
  <c r="Q42" i="13"/>
  <c r="Q39" i="13"/>
  <c r="Q41" i="13" s="1"/>
  <c r="R40" i="13"/>
  <c r="R37" i="13"/>
  <c r="Q36" i="13"/>
  <c r="O58" i="13"/>
  <c r="P57" i="13"/>
  <c r="N65" i="13"/>
  <c r="N71" i="13" s="1"/>
  <c r="O64" i="13"/>
  <c r="R43" i="13"/>
  <c r="R54" i="13" s="1"/>
  <c r="R56" i="13" s="1"/>
  <c r="R35" i="13"/>
  <c r="R45" i="13" s="1"/>
  <c r="R32" i="13"/>
  <c r="R34" i="13" s="1"/>
  <c r="P68" i="13"/>
  <c r="Q45" i="13"/>
  <c r="Q55" i="13"/>
  <c r="N70" i="13"/>
  <c r="N69" i="13" s="1"/>
  <c r="N67" i="13" s="1"/>
  <c r="M74" i="13"/>
  <c r="S13" i="13"/>
  <c r="S33" i="13" s="1"/>
  <c r="S38" i="13"/>
  <c r="N72" i="13" l="1"/>
  <c r="M76" i="13"/>
  <c r="N74" i="13"/>
  <c r="N76" i="13" s="1"/>
  <c r="Q57" i="13"/>
  <c r="P58" i="13"/>
  <c r="R42" i="13"/>
  <c r="R39" i="13"/>
  <c r="R41" i="13" s="1"/>
  <c r="S37" i="13"/>
  <c r="S40" i="13"/>
  <c r="S32" i="13"/>
  <c r="S34" i="13" s="1"/>
  <c r="S43" i="13"/>
  <c r="S54" i="13" s="1"/>
  <c r="S56" i="13" s="1"/>
  <c r="S35" i="13"/>
  <c r="O70" i="13"/>
  <c r="R55" i="13"/>
  <c r="P64" i="13"/>
  <c r="O65" i="13"/>
  <c r="O71" i="13" s="1"/>
  <c r="Q46" i="13"/>
  <c r="Q62" i="13" s="1"/>
  <c r="Q63" i="13" s="1"/>
  <c r="R36" i="13"/>
  <c r="Q44" i="13"/>
  <c r="Q68" i="13"/>
  <c r="O74" i="13" l="1"/>
  <c r="S36" i="13"/>
  <c r="R46" i="13"/>
  <c r="R62" i="13" s="1"/>
  <c r="R63" i="13" s="1"/>
  <c r="O69" i="13"/>
  <c r="O67" i="13" s="1"/>
  <c r="O72" i="13" s="1"/>
  <c r="R68" i="13"/>
  <c r="P65" i="13"/>
  <c r="P71" i="13" s="1"/>
  <c r="Q64" i="13"/>
  <c r="P70" i="13"/>
  <c r="R44" i="13"/>
  <c r="S55" i="13"/>
  <c r="S45" i="13"/>
  <c r="S42" i="13"/>
  <c r="S39" i="13"/>
  <c r="S41" i="13" s="1"/>
  <c r="Q58" i="13"/>
  <c r="R57" i="13"/>
  <c r="O76" i="13" l="1"/>
  <c r="S46" i="13"/>
  <c r="S62" i="13" s="1"/>
  <c r="S63" i="13" s="1"/>
  <c r="P74" i="13"/>
  <c r="S44" i="13"/>
  <c r="P69" i="13"/>
  <c r="P67" i="13" s="1"/>
  <c r="P72" i="13" s="1"/>
  <c r="Q65" i="13"/>
  <c r="Q71" i="13" s="1"/>
  <c r="R64" i="13"/>
  <c r="S68" i="13"/>
  <c r="R58" i="13"/>
  <c r="S57" i="13"/>
  <c r="Q70" i="13"/>
  <c r="Q69" i="13" s="1"/>
  <c r="Q67" i="13" s="1"/>
  <c r="Q74" i="13" l="1"/>
  <c r="Q72" i="13"/>
  <c r="P76" i="13"/>
  <c r="S58" i="13"/>
  <c r="S70" i="13" s="1"/>
  <c r="R65" i="13"/>
  <c r="R71" i="13" s="1"/>
  <c r="S64" i="13"/>
  <c r="R70" i="13"/>
  <c r="Q76" i="13" l="1"/>
  <c r="R74" i="13"/>
  <c r="S65" i="13"/>
  <c r="S74" i="13" s="1"/>
  <c r="R69" i="13"/>
  <c r="R67" i="13" s="1"/>
  <c r="R72" i="13" s="1"/>
  <c r="S71" i="13" l="1"/>
  <c r="S69" i="13" s="1"/>
  <c r="S67" i="13" s="1"/>
  <c r="S72" i="13" s="1"/>
  <c r="S76" i="13" s="1"/>
  <c r="R76" i="13"/>
  <c r="B50" i="12" l="1"/>
  <c r="B55" i="12"/>
  <c r="B54" i="12" s="1"/>
  <c r="B53" i="12"/>
  <c r="B52" i="12" s="1"/>
</calcChain>
</file>

<file path=xl/sharedStrings.xml><?xml version="1.0" encoding="utf-8"?>
<sst xmlns="http://schemas.openxmlformats.org/spreadsheetml/2006/main" count="3431" uniqueCount="807">
  <si>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</si>
  <si>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</si>
  <si>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</si>
  <si>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</si>
  <si>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</si>
  <si>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</si>
  <si>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</si>
  <si>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L_003-15-1-05.20-0047</t>
  </si>
  <si>
    <t>(идентификатор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</si>
  <si>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(8843 т.у.)</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</si>
  <si>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</si>
  <si>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</si>
  <si>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</si>
  <si>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</si>
  <si>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</si>
  <si>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</si>
  <si>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</si>
  <si>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</si>
  <si>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</si>
  <si>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</si>
  <si>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</si>
  <si>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</si>
  <si>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</si>
  <si>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</si>
  <si>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</si>
  <si>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</si>
  <si>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</si>
  <si>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</si>
  <si>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</si>
  <si>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Верхнетоемский муниципальный район; Вельский муниципальный район; Устьянский муниципальный район; Плесецкий муниципальный район; г. Архангельск; Шенкурский муниципальный район; Виноградовский муниципальный район; Холмогорский муниципальный район; Ленский муниципальный район; г. Северодвинск; Котласский муниципальный район; Каргопольский муниципальный район; г. Котлас; Мезенский муниципальный район; Няндомский муниципальный район; Онежский муниципальный район; Пинежский муниципальный район; Приморский муниципальный район; Коношский муниципальный район; 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</si>
  <si>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</si>
  <si>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</si>
  <si>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</si>
  <si>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</si>
  <si>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</si>
  <si>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</si>
  <si>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</si>
  <si>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</si>
  <si>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</si>
  <si>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</si>
  <si>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</si>
  <si>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</si>
  <si>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</si>
  <si>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</si>
  <si>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</si>
  <si>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</si>
  <si>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</si>
  <si>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</si>
  <si>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</si>
  <si>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</si>
  <si>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</si>
  <si>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</si>
  <si>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</si>
  <si>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</si>
  <si>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</si>
  <si>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</si>
  <si>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</si>
  <si>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</si>
  <si>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</si>
  <si>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</si>
  <si>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</si>
  <si>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</si>
  <si>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</si>
  <si>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</si>
  <si>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</si>
  <si>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</si>
  <si>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</si>
  <si>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</si>
  <si>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</si>
  <si>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</si>
  <si>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</si>
  <si>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</si>
  <si>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</si>
  <si>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</si>
  <si>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</si>
  <si>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</si>
  <si>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</si>
  <si>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</si>
  <si>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</si>
  <si>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</si>
  <si>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</si>
  <si>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</si>
  <si>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</si>
  <si>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</si>
  <si>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</si>
  <si>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</si>
  <si>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</si>
  <si>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</si>
  <si>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</si>
  <si>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</si>
  <si>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</si>
  <si>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</si>
  <si>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</si>
  <si>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</si>
  <si>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</si>
  <si>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</si>
  <si>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</si>
  <si>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</si>
  <si>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</si>
  <si>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</si>
  <si>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</si>
  <si>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</si>
  <si>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</si>
  <si>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</si>
  <si>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</si>
  <si>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</si>
  <si>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</si>
  <si>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</si>
  <si>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</si>
  <si>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</si>
  <si>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</si>
  <si>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</si>
  <si>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</si>
  <si>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</si>
  <si>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</si>
  <si>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</si>
  <si>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</si>
  <si>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</si>
  <si>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</si>
  <si>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</si>
  <si>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</si>
  <si>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</si>
  <si>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</si>
  <si>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</si>
  <si>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</si>
  <si>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</si>
  <si>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</si>
  <si>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</si>
  <si>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</si>
  <si>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</si>
  <si>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</si>
  <si>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</si>
  <si>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</si>
  <si>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</si>
  <si>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</si>
  <si>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</si>
  <si>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</si>
  <si>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</si>
  <si>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</si>
  <si>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</si>
  <si>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</si>
  <si>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</si>
  <si>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</si>
  <si>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</si>
  <si>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</si>
  <si>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</si>
  <si>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</si>
  <si>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</si>
  <si>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</si>
  <si>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</si>
  <si>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</si>
  <si>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</si>
  <si>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истечении срока эксплуатации  или истечении межповерочного интервала средств учета.</t>
  </si>
  <si>
    <t>Год начала  реализации инвестиционного проекта</t>
  </si>
  <si>
    <t>2021</t>
  </si>
  <si>
    <t>Год окончания реализации инвестиционного проекта</t>
  </si>
  <si>
    <t>2030</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</si>
  <si>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</si>
  <si>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</si>
  <si>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</si>
  <si>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</si>
  <si>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</si>
  <si>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</si>
  <si>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</si>
  <si>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</si>
  <si>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</si>
  <si>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</si>
  <si>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</si>
  <si>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</si>
  <si>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</si>
  <si>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</si>
  <si>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</si>
  <si>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</si>
  <si>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</si>
  <si>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</si>
  <si>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</si>
  <si>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</si>
  <si>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</si>
  <si>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</si>
  <si>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</si>
  <si>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</si>
  <si>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</si>
  <si>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</si>
  <si>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</si>
  <si>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</si>
  <si>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</si>
  <si>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</si>
  <si>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</si>
  <si>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</si>
  <si>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</si>
  <si>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</si>
  <si>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</si>
  <si>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</si>
  <si>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</si>
  <si>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</si>
  <si>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</si>
  <si>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</si>
  <si>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</si>
  <si>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</si>
  <si>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</si>
  <si>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</si>
  <si>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</si>
  <si>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</si>
  <si>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</si>
  <si>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</si>
  <si>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</si>
  <si>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</si>
  <si>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</si>
  <si>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</si>
  <si>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</si>
  <si>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</si>
  <si>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</si>
  <si>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</si>
  <si>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</si>
  <si>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</si>
  <si>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</si>
  <si>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</si>
  <si>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</si>
  <si>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</si>
  <si>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</si>
  <si>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</si>
  <si>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</si>
  <si>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</si>
  <si>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</si>
  <si>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</si>
  <si>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</si>
  <si>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</si>
  <si>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</si>
  <si>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</si>
  <si>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</si>
  <si>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</si>
  <si>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</si>
  <si>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</si>
  <si>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</si>
  <si>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</si>
  <si>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</si>
  <si>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</si>
  <si>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</si>
  <si>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</si>
  <si>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</si>
  <si>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</si>
  <si>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</si>
  <si>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</si>
  <si>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</si>
  <si>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</si>
  <si>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</si>
  <si>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</si>
  <si>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</si>
  <si>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</si>
  <si>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</si>
  <si>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</si>
  <si>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</si>
  <si>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</si>
  <si>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</si>
  <si>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</si>
  <si>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</si>
  <si>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</si>
  <si>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</si>
  <si>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</si>
  <si>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</si>
  <si>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</si>
  <si>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</si>
  <si>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</si>
  <si>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</si>
  <si>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</si>
  <si>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</si>
  <si>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</si>
  <si>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</si>
  <si>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</si>
  <si>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</si>
  <si>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</si>
  <si>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</si>
  <si>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</si>
  <si>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</si>
  <si>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</si>
  <si>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</si>
  <si>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</si>
  <si>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</si>
  <si>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</si>
  <si>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</si>
  <si>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</si>
  <si>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</si>
  <si>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</si>
  <si>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</si>
  <si>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</si>
  <si>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</si>
  <si>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</si>
  <si>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</si>
  <si>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</si>
  <si>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</si>
  <si>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</si>
  <si>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</si>
  <si>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</si>
  <si>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</si>
  <si>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</si>
  <si>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</si>
  <si>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</si>
  <si>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</si>
  <si>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</si>
  <si>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</si>
  <si>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</si>
  <si>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</si>
  <si>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</si>
  <si>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</si>
  <si>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</si>
  <si>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</si>
  <si>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</si>
  <si>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</si>
  <si>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</si>
  <si>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</si>
  <si>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</si>
  <si>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</si>
  <si>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</si>
  <si>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</si>
  <si>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</si>
  <si>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</si>
  <si>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</si>
  <si>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</si>
  <si>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</si>
  <si>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</si>
  <si>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</si>
  <si>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</si>
  <si>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</si>
  <si>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</si>
  <si>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</si>
  <si>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</si>
  <si>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</si>
  <si>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</si>
  <si>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</si>
  <si>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</si>
  <si>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</si>
  <si>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</si>
  <si>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</si>
  <si>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</si>
  <si>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</si>
  <si>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</si>
  <si>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</si>
  <si>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</si>
  <si>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</si>
  <si>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</si>
  <si>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</si>
  <si>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</si>
  <si>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01.09.2021</t>
  </si>
  <si>
    <t>3.1.</t>
  </si>
  <si>
    <t>Поставка основного оборудования</t>
  </si>
  <si>
    <t>01.06.2021 01.06.2023 01.06.2024 01.11.2025</t>
  </si>
  <si>
    <t>3.2.</t>
  </si>
  <si>
    <t>Монтаж основного оборудования</t>
  </si>
  <si>
    <t>01.10.2021</t>
  </si>
  <si>
    <t>29.12.2030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</si>
  <si>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</si>
  <si>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</si>
  <si>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</si>
  <si>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</si>
  <si>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</si>
  <si>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</si>
  <si>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01.04.2021</t>
  </si>
  <si>
    <t>3.7.</t>
  </si>
  <si>
    <t>Испытания и ввод в эксплуатацию</t>
  </si>
  <si>
    <t>4.1.</t>
  </si>
  <si>
    <t>30.10.2021
31.12.2023
31.12.2024
31.12.2025
31.12.2030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</si>
  <si>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</si>
  <si>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</si>
  <si>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</si>
  <si>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</si>
  <si>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</si>
  <si>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</si>
  <si>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31.12.2023
31.12.2024
31.12.2025
31.12.2030</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</si>
  <si>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</si>
  <si>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</si>
  <si>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</si>
  <si>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</si>
  <si>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</si>
  <si>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</si>
  <si>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</si>
  <si>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</si>
  <si>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</si>
  <si>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</si>
  <si>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</si>
  <si>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</si>
  <si>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</si>
  <si>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</si>
  <si>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</si>
  <si>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</si>
  <si>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</si>
  <si>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</si>
  <si>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</si>
  <si>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</si>
  <si>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</si>
  <si>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</si>
  <si>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337,75790400</t>
  </si>
  <si>
    <t>17,61427800</t>
  </si>
  <si>
    <t>27,83457600</t>
  </si>
  <si>
    <t>18,94945800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</si>
  <si>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</si>
  <si>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</si>
  <si>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</si>
  <si>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</si>
  <si>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</si>
  <si>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</si>
  <si>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337,51218600</t>
  </si>
  <si>
    <t>1.4</t>
  </si>
  <si>
    <t>1.5</t>
  </si>
  <si>
    <t>иных источников финансирования</t>
  </si>
  <si>
    <t>0,24571800</t>
  </si>
  <si>
    <t>Освоение капитальных вложений в прогнозных ценах соответствующих лет всего, млн рублей  (без НДС), в том числе:</t>
  </si>
  <si>
    <t>281,46492000</t>
  </si>
  <si>
    <t>0,19981698</t>
  </si>
  <si>
    <t>14,67856500</t>
  </si>
  <si>
    <t>23,19548000</t>
  </si>
  <si>
    <t>15,79121500</t>
  </si>
  <si>
    <t>2.1</t>
  </si>
  <si>
    <t>проектно-изыскательские работы</t>
  </si>
  <si>
    <t>2.2</t>
  </si>
  <si>
    <t>строительные работы, реконструкция, монтаж оборудования</t>
  </si>
  <si>
    <t>112,58596800</t>
  </si>
  <si>
    <t>5,87142600</t>
  </si>
  <si>
    <t>9,27819200</t>
  </si>
  <si>
    <t>6,31648600</t>
  </si>
  <si>
    <t>2.3</t>
  </si>
  <si>
    <t>оборудование</t>
  </si>
  <si>
    <t>140,73246000</t>
  </si>
  <si>
    <t>7,33928250</t>
  </si>
  <si>
    <t>11,59774000</t>
  </si>
  <si>
    <t>7,89560750</t>
  </si>
  <si>
    <t>2.4</t>
  </si>
  <si>
    <t>прочие затраты</t>
  </si>
  <si>
    <t>28,14649200</t>
  </si>
  <si>
    <t>1,46785650</t>
  </si>
  <si>
    <t>2,31954800</t>
  </si>
  <si>
    <t>1,57912150</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</si>
  <si>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</si>
  <si>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</si>
  <si>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</si>
  <si>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</si>
  <si>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</si>
  <si>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</si>
  <si>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</si>
  <si>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</si>
  <si>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</si>
  <si>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</si>
  <si>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</si>
  <si>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</si>
  <si>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</si>
  <si>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</si>
  <si>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</si>
  <si>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</si>
  <si>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</si>
  <si>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</si>
  <si>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</si>
  <si>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</si>
  <si>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</si>
  <si>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</si>
  <si>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</si>
  <si>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</si>
  <si>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</si>
  <si>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</si>
  <si>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</si>
  <si>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</si>
  <si>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</si>
  <si>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</si>
  <si>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</si>
  <si>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</si>
  <si>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</si>
  <si>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15 656,000</t>
  </si>
  <si>
    <t>69,000</t>
  </si>
  <si>
    <t>951,000</t>
  </si>
  <si>
    <t>1 515,000</t>
  </si>
  <si>
    <t>1 011,000</t>
  </si>
  <si>
    <t>4.10</t>
  </si>
  <si>
    <t>4.11</t>
  </si>
  <si>
    <t>Принятие объектов основных средств к бухгалтерскому учету:</t>
  </si>
  <si>
    <t>5.1</t>
  </si>
  <si>
    <t>млн рублей (без НДС)</t>
  </si>
  <si>
    <t>53,66526000</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</si>
  <si>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</si>
  <si>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</si>
  <si>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</si>
  <si>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</si>
  <si>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</si>
  <si>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</si>
  <si>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</si>
  <si>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</si>
  <si>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</si>
  <si>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</si>
  <si>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</si>
  <si>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</si>
  <si>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</si>
  <si>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</si>
  <si>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</si>
  <si>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</si>
  <si>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</si>
  <si>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</si>
  <si>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</si>
  <si>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</si>
  <si>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</si>
  <si>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</si>
  <si>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</si>
  <si>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</si>
  <si>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</si>
  <si>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</si>
  <si>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</si>
  <si>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</si>
  <si>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</si>
  <si>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</si>
  <si>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</si>
  <si>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</si>
  <si>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</si>
  <si>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</si>
  <si>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</si>
  <si>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</si>
  <si>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</si>
  <si>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</si>
  <si>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</si>
  <si>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</si>
  <si>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</si>
  <si>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</si>
  <si>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</si>
  <si>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</si>
  <si>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</si>
  <si>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</si>
  <si>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</si>
  <si>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</si>
  <si>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</si>
  <si>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</si>
  <si>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</si>
  <si>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</si>
  <si>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</si>
  <si>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</si>
  <si>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</si>
  <si>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</si>
  <si>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</si>
  <si>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</si>
  <si>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</si>
  <si>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</si>
  <si>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</si>
  <si>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</si>
  <si>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</si>
  <si>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</si>
  <si>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</si>
  <si>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</si>
  <si>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</si>
  <si>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</si>
  <si>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</si>
  <si>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</si>
  <si>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</si>
  <si>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</si>
  <si>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</si>
  <si>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</si>
  <si>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</si>
  <si>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</si>
  <si>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</si>
  <si>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</si>
  <si>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</si>
  <si>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</si>
  <si>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</si>
  <si>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</si>
  <si>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</si>
  <si>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</si>
  <si>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</si>
  <si>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</si>
  <si>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</si>
  <si>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</si>
  <si>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</si>
  <si>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</si>
  <si>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</si>
  <si>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</si>
  <si>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</si>
  <si>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Филиал</t>
  </si>
  <si>
    <t>СЦ</t>
  </si>
  <si>
    <t>30.04.2021</t>
  </si>
  <si>
    <t>1.2. Материалы,оборудование, прочие товары.</t>
  </si>
  <si>
    <t>Оборудование</t>
  </si>
  <si>
    <t>Мониторинг цен рынка</t>
  </si>
  <si>
    <t>b2b-mrsk.ru</t>
  </si>
  <si>
    <t>Инвест Стафф</t>
  </si>
  <si>
    <t>31.12.2021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</si>
  <si>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</si>
  <si>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</si>
  <si>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</si>
  <si>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Вельский район; Верхнетоемский район; Вилегодский район; Виноградовский район; Каргопольский район; п.Коноша; Котласский район; Ленский район; Мезенский район; Няндомский район; Онежский район; Пинежский район; г.Мирный; Северодвинск город; Устьянский район; Холмогорский район; Шенкурский район; г.Архангельск; Приморский район; г. Котлас</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</si>
  <si>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</si>
  <si>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</si>
  <si>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</si>
  <si>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</si>
  <si>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</si>
  <si>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</si>
  <si>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</si>
  <si>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</si>
  <si>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</si>
  <si>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</si>
  <si>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</si>
  <si>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</si>
  <si>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21.04.2021 № 07-200/21 поставщик ЗАО "Кристалл"</t>
  </si>
  <si>
    <t>объем заключенного договора в ценах  2021 года с НДС, млн. руб.</t>
  </si>
  <si>
    <t>% от сметной стоимости проекта</t>
  </si>
  <si>
    <t>0 %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</si>
  <si>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</si>
  <si>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</si>
  <si>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</si>
  <si>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</si>
  <si>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</si>
  <si>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</si>
  <si>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</si>
  <si>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</si>
  <si>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</si>
  <si>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</si>
  <si>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</si>
  <si>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</si>
  <si>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</si>
  <si>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</si>
  <si>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</si>
  <si>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</si>
  <si>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ЗАО "Кристалл" , Поставки , Поставка оборудования , 21.04.2021 , 07-200/21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</si>
  <si>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</si>
  <si>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</si>
  <si>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</si>
  <si>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</si>
  <si>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</si>
  <si>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</si>
  <si>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</si>
  <si>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</si>
  <si>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</si>
  <si>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</si>
  <si>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</si>
  <si>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</si>
  <si>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</si>
  <si>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</si>
  <si>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</si>
  <si>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</si>
  <si>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</si>
  <si>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</si>
  <si>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(8855 т.у.)</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</si>
  <si>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</si>
  <si>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</si>
  <si>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</si>
  <si>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</si>
  <si>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</si>
  <si>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2021 года </t>
  </si>
  <si>
    <t xml:space="preserve">Предложение по корректировке </t>
  </si>
  <si>
    <t xml:space="preserve"> по состоянию на 01.01.2022</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</si>
  <si>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</si>
  <si>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</si>
  <si>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</si>
  <si>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8 855,000</t>
  </si>
  <si>
    <t>8 786,000</t>
  </si>
  <si>
    <t xml:space="preserve"> Цена договора, 
тыс. руб. 
(с НДС)</t>
  </si>
  <si>
    <t>29.12.2021
29.12.2023
29.12.2024
29.12.2025
01.05.2026
01.05.2027
01.05.2028
01.05.2029
01.05.2030</t>
  </si>
  <si>
    <t>8 855</t>
  </si>
  <si>
    <t>21Т0120020.0044. Поставка счетчиков электроэнергии для нужд Архангельского филиала ПАО "МРСК Северо-Запада"</t>
  </si>
  <si>
    <t>ЗАО "Кристалл"</t>
  </si>
  <si>
    <t>mrsz_21273DP</t>
  </si>
  <si>
    <t>11.04.2021</t>
  </si>
  <si>
    <t>06.04.2021</t>
  </si>
  <si>
    <t>09.04.2021</t>
  </si>
  <si>
    <t>12.04.2021</t>
  </si>
  <si>
    <t>21.04.2021</t>
  </si>
  <si>
    <t xml:space="preserve">закупка осуществлялась на несколько ИП:L_003-15-1-05.20-0045 </t>
  </si>
  <si>
    <t xml:space="preserve"> - по прочим договорам</t>
  </si>
  <si>
    <t>объем заключенного договора в ценах   года с НДС, млн. руб.</t>
  </si>
  <si>
    <t>Затраты на выполнение работ хозяйственным способом (ПИР, СМР)</t>
  </si>
  <si>
    <t>Сейчас в расчете</t>
  </si>
  <si>
    <t>Тариф на потери, руб/кВт.ч</t>
  </si>
  <si>
    <t>Года</t>
  </si>
  <si>
    <t>план (тариф на покупку потерь)</t>
  </si>
  <si>
    <t>Тариф на услуги по передаче электроэнергиии</t>
  </si>
  <si>
    <t>план (тариф передачу, население)</t>
  </si>
  <si>
    <t>Ед. измер.</t>
  </si>
  <si>
    <t>Снижение потерь  электроэнергии*</t>
  </si>
  <si>
    <t>млн. кВт*ч</t>
  </si>
  <si>
    <t>ОБЪЕМЫ РЕАЛИЗАЦИИ (в единицах)</t>
  </si>
  <si>
    <t>Дополнительный полезный отпуск (увеличение транспорта)</t>
  </si>
  <si>
    <t>Эффект экономии (снижение затрат на покупку электроэнергии для компенсации потерь)</t>
  </si>
  <si>
    <t xml:space="preserve">         ЦЕНА РЕАЛИЗАЦИИ (за единицу, с НДС)</t>
  </si>
  <si>
    <t>Цена с НДС</t>
  </si>
  <si>
    <t>Предполагаемый темп годового роста цен</t>
  </si>
  <si>
    <t>То же, в пересчете на период, равный шагу проекта</t>
  </si>
  <si>
    <t xml:space="preserve">    цена без НДС и акцизов</t>
  </si>
  <si>
    <t xml:space="preserve">    НДС</t>
  </si>
  <si>
    <t xml:space="preserve">         ДОХОДЫ ОТ ПРОДАЖ</t>
  </si>
  <si>
    <t>Дополнительный полезный отпуск (увеличение транспорта) (с НДС)</t>
  </si>
  <si>
    <t xml:space="preserve">    к оплате от покупателей (без НДС)</t>
  </si>
  <si>
    <t xml:space="preserve">    НДС на поставленную продукцию</t>
  </si>
  <si>
    <t xml:space="preserve">    график оплаты (без НДС)</t>
  </si>
  <si>
    <t xml:space="preserve">    полученный НДС</t>
  </si>
  <si>
    <t xml:space="preserve"> = Итого</t>
  </si>
  <si>
    <t>Расходы</t>
  </si>
  <si>
    <t>Стоимость ОФ на конец периода</t>
  </si>
  <si>
    <t>Амотризация</t>
  </si>
  <si>
    <t>Налогооблагаемая база</t>
  </si>
  <si>
    <t>Накопительным итогом</t>
  </si>
  <si>
    <t>НП</t>
  </si>
  <si>
    <t>К уплате</t>
  </si>
  <si>
    <t>НДС уплаченный</t>
  </si>
  <si>
    <t>НДС полученный</t>
  </si>
  <si>
    <t>Итоговый НДС</t>
  </si>
  <si>
    <t>Оборотный капитал</t>
  </si>
  <si>
    <t>Расчеты с покупателями (текущие активы)</t>
  </si>
  <si>
    <t>Текущие обязательства</t>
  </si>
  <si>
    <t>Расчеты с бюджетом по НП</t>
  </si>
  <si>
    <t>Расчеты с бюджетом по НДС</t>
  </si>
  <si>
    <t>Изменение чистого оборотного капитала</t>
  </si>
  <si>
    <t>Денежный поток от операционной деятельности</t>
  </si>
  <si>
    <t>Денежный поток от инвестиционной деятельности</t>
  </si>
  <si>
    <t xml:space="preserve">Приложение 1 </t>
  </si>
  <si>
    <t>522 ФЗ - выход из строя</t>
  </si>
  <si>
    <t>2020-2030 всего кол-во</t>
  </si>
  <si>
    <t>ВСЕГО тыс. руб.</t>
  </si>
  <si>
    <t>количество</t>
  </si>
  <si>
    <t>стоимость 1 ед. оборудования * на количество</t>
  </si>
  <si>
    <t>ИПУ однофазный 0,2 кВ, шт</t>
  </si>
  <si>
    <t>ИПУ трехфазный 0,4 кВ, шт</t>
  </si>
  <si>
    <t>ИПУ трехфазный с учетом ТТ 0,4 кВ, шт</t>
  </si>
  <si>
    <t>ТТ на 3 фазы 0,4 кВ, шт.</t>
  </si>
  <si>
    <t>ИТОГО</t>
  </si>
  <si>
    <t>ПИР (на весь ИП, в зависимости от общей суммы ИП по таблице П6)</t>
  </si>
  <si>
    <t>ВСЕГО с ПИР</t>
  </si>
  <si>
    <t>Проектные работы</t>
  </si>
  <si>
    <t>затраты</t>
  </si>
  <si>
    <t>И</t>
  </si>
  <si>
    <t>Объем финансовых потребностей, необходимых для реализации мероприятий, направленных на выполнение требований законодательства:
17,601 		2023 г.;
27,83 		2024 г.;
18,928 		2025 г.;
18,93 		2026 г.;
70,237 		2027 г.;
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0,000104479 		2023 г.;
0,000166094 		2024 г.;
0,000109122 		2025 г.;
0,000095728 		2026 г.;
0,000323259 		2027 г.;</t>
  </si>
  <si>
    <t>153,525 млн.руб. с НДС</t>
  </si>
  <si>
    <t>127,938 млн.руб. без НДС</t>
  </si>
  <si>
    <t>0,0547 млн. руб/ т.у.</t>
  </si>
  <si>
    <t>-1 498 421,08320</t>
  </si>
  <si>
    <t xml:space="preserve">Денежный поток на собственный капитал, руб </t>
  </si>
  <si>
    <t>Доход,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</si>
  <si>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</si>
  <si>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</si>
  <si>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</si>
  <si>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</si>
  <si>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</si>
  <si>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xml:space="preserve">Наименование контрольных этапов реализации инвестпроекта с указанием событий/работ критического пути сетевого графика * </t>
  </si>
  <si>
    <t>01.05.2021
01.05.2023
01.05.2024
01.05.2025
01.05.2026
01.05.2027
01.05.2029
01.05.2030</t>
  </si>
  <si>
    <t>100
0
0
0
0
0
0
0</t>
  </si>
  <si>
    <t>0
0
0
0
0
0
0
0</t>
  </si>
  <si>
    <t>01.06.2021
01.06.2023
01.06.2024
01.11.2025
01.11.2026
01.11.2027
01.11.2029
01.11.2030</t>
  </si>
  <si>
    <t>01.11.2021
01.11.2023
01.11.2024
01.11.2025
01.05.2026
01.05.2027
01.05.2029
01.05.2030</t>
  </si>
  <si>
    <t>01.12.2021
01.12.2023
01.12.2024
01.12.2025
01.05.2026
01.05.2027
01.05.2029
01.05.2030</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</si>
  <si>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</si>
  <si>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</si>
  <si>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29.12.2021
29.12.2023
29.12.2024
29.12.2025
29.12.2026
29.12.2027
29.12.2029
29.12.2030</t>
  </si>
  <si>
    <t>Не требуется
Не требуется
Не требуется
Не требуется
Не требуется</t>
  </si>
  <si>
    <t xml:space="preserve">Получение разрешения на ввод объекта в эксплуатацию. </t>
  </si>
  <si>
    <t>580,34093732</t>
  </si>
  <si>
    <t>580,11029201</t>
  </si>
  <si>
    <t>0,23064531</t>
  </si>
  <si>
    <t>17,60105275</t>
  </si>
  <si>
    <t>27,82972435</t>
  </si>
  <si>
    <t>18,92758760</t>
  </si>
  <si>
    <t>18,93038321</t>
  </si>
  <si>
    <t>70,23652658</t>
  </si>
  <si>
    <t>64,39831200</t>
  </si>
  <si>
    <t>153,52527449</t>
  </si>
  <si>
    <t>483,62506034</t>
  </si>
  <si>
    <t>483,42524336</t>
  </si>
  <si>
    <t>14,66754396</t>
  </si>
  <si>
    <t>23,19143696</t>
  </si>
  <si>
    <t>15,77298967</t>
  </si>
  <si>
    <t>15,77531934</t>
  </si>
  <si>
    <t>58,53043882</t>
  </si>
  <si>
    <t>127,93772875</t>
  </si>
  <si>
    <t>28,79075506</t>
  </si>
  <si>
    <t>0,87353664</t>
  </si>
  <si>
    <t>1,38118355</t>
  </si>
  <si>
    <t>0,93937230</t>
  </si>
  <si>
    <t>0,93951103</t>
  </si>
  <si>
    <t>3,48582448</t>
  </si>
  <si>
    <t>7,61942800</t>
  </si>
  <si>
    <t>75,99011045</t>
  </si>
  <si>
    <t>75,94397447</t>
  </si>
  <si>
    <t>0,04613598</t>
  </si>
  <si>
    <t>2,19067781</t>
  </si>
  <si>
    <t>3,14717536</t>
  </si>
  <si>
    <t>2,35932755</t>
  </si>
  <si>
    <t>2,44408877</t>
  </si>
  <si>
    <t>8,03830161</t>
  </si>
  <si>
    <t>21,46610400</t>
  </si>
  <si>
    <t>18,17957110</t>
  </si>
  <si>
    <t>333,84927580</t>
  </si>
  <si>
    <t>333,69559480</t>
  </si>
  <si>
    <t>0,15368100</t>
  </si>
  <si>
    <t>10,19647879</t>
  </si>
  <si>
    <t>16,46352408</t>
  </si>
  <si>
    <t>10,95227200</t>
  </si>
  <si>
    <t>10,86212494</t>
  </si>
  <si>
    <t>41,42858208</t>
  </si>
  <si>
    <t>26,83263000</t>
  </si>
  <si>
    <t>89,90298189</t>
  </si>
  <si>
    <t>44,99491903</t>
  </si>
  <si>
    <t>1,40685072</t>
  </si>
  <si>
    <t>2,19955397</t>
  </si>
  <si>
    <t>1,52201782</t>
  </si>
  <si>
    <t>1,52959460</t>
  </si>
  <si>
    <t>5,57773065</t>
  </si>
  <si>
    <t>5,36652600</t>
  </si>
  <si>
    <t>12,23574776</t>
  </si>
  <si>
    <t>350,000</t>
  </si>
  <si>
    <t>564,000</t>
  </si>
  <si>
    <t>342,000</t>
  </si>
  <si>
    <t>318,000</t>
  </si>
  <si>
    <t>3 477,000</t>
  </si>
  <si>
    <t>1 229,000</t>
  </si>
  <si>
    <t>2 803,000</t>
  </si>
  <si>
    <t>562,50923926</t>
  </si>
  <si>
    <t>135,92422174</t>
  </si>
  <si>
    <t>17,83169806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</si>
</sst>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 _₽_-;\-* #,##0.00\ _₽_-;_-* &quot;-&quot;??\ _₽_-;_-@_-"/>
    <numFmt numFmtId="164" formatCode="#,##0.00000"/>
    <numFmt numFmtId="165" formatCode="0.000"/>
    <numFmt numFmtId="166" formatCode="0.00000"/>
    <numFmt numFmtId="167" formatCode="0.00000000"/>
    <numFmt numFmtId="168" formatCode="0.0000"/>
    <numFmt numFmtId="169" formatCode="#,##0.0"/>
    <numFmt numFmtId="170" formatCode="0.0%"/>
    <numFmt numFmtId="171" formatCode="_-* #,##0\ _₽_-;\-* #,##0\ _₽_-;_-* &quot;-&quot;??\ _₽_-;_-@_-"/>
    <numFmt numFmtId="172" formatCode="0.000000"/>
  </numFmts>
  <fonts count="3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
      <sz val="11"/>
      <color theme="1"/>
      <name val="Calibri"/>
      <family val="2"/>
      <charset val="204"/>
      <scheme val="minor"/>
    </font>
    <font>
      <b/>
      <sz val="11"/>
      <color theme="1"/>
      <name val="Calibri"/>
      <family val="2"/>
      <charset val="204"/>
      <scheme val="minor"/>
    </font>
    <font>
      <b/>
      <sz val="12"/>
      <color rgb="FFFF0000"/>
      <name val="Times New Roman"/>
      <family val="1"/>
      <charset val="204"/>
    </font>
    <font>
      <sz val="11"/>
      <name val="Calibri"/>
      <family val="2"/>
      <charset val="204"/>
      <scheme val="minor"/>
    </font>
    <font>
      <sz val="12"/>
      <name val="Times New Roman"/>
      <family val="1"/>
      <charset val="204"/>
    </font>
    <font>
      <sz val="12"/>
      <color theme="0"/>
      <name val="Times New Roman"/>
      <family val="1"/>
      <charset val="204"/>
    </font>
    <font>
      <b/>
      <sz val="10"/>
      <color theme="0"/>
      <name val="Times New Roman"/>
      <family val="1"/>
      <charset val="204"/>
    </font>
    <font>
      <sz val="10"/>
      <color theme="0"/>
      <name val="Times New Roman"/>
      <family val="1"/>
      <charset val="204"/>
    </font>
    <font>
      <sz val="11"/>
      <color theme="0"/>
      <name val="Times New Roman"/>
      <family val="1"/>
      <charset val="204"/>
    </font>
    <font>
      <sz val="10"/>
      <color theme="1"/>
      <name val="Times New Roman"/>
      <family val="1"/>
      <charset val="204"/>
    </font>
    <font>
      <sz val="10"/>
      <name val="Times New Roman"/>
      <family val="1"/>
      <charset val="204"/>
    </font>
    <font>
      <sz val="10"/>
      <color rgb="FF1F497D"/>
      <name val="Times New Roman"/>
      <family val="1"/>
      <charset val="204"/>
    </font>
    <font>
      <b/>
      <sz val="10"/>
      <color theme="1"/>
      <name val="Times New Roman"/>
      <family val="1"/>
      <charset val="204"/>
    </font>
    <font>
      <b/>
      <sz val="11"/>
      <name val="Times New Roman"/>
      <family val="1"/>
      <charset val="204"/>
    </font>
    <font>
      <sz val="8"/>
      <color theme="1"/>
      <name val="Times New Roman"/>
      <family val="1"/>
      <charset val="204"/>
    </font>
    <font>
      <b/>
      <sz val="8"/>
      <color theme="1"/>
      <name val="Times New Roman"/>
      <family val="1"/>
      <charset val="204"/>
    </font>
    <font>
      <sz val="8"/>
      <name val="Times New Roman"/>
      <family val="1"/>
      <charset val="204"/>
    </font>
    <font>
      <b/>
      <sz val="8"/>
      <name val="Times New Roman"/>
      <family val="1"/>
      <charset val="204"/>
    </font>
    <font>
      <sz val="10"/>
      <name val="Arial Cyr"/>
      <charset val="204"/>
    </font>
    <font>
      <sz val="9"/>
      <color rgb="FF000000"/>
      <name val="Arial"/>
      <family val="2"/>
      <charset val="204"/>
    </font>
    <font>
      <sz val="10"/>
      <name val="Helv"/>
    </font>
    <font>
      <sz val="11"/>
      <color rgb="FF000000"/>
      <name val="Calibri"/>
      <family val="2"/>
      <scheme val="minor"/>
    </font>
    <font>
      <sz val="8"/>
      <color indexed="8"/>
      <name val="Times New Roman"/>
      <family val="1"/>
      <charset val="204"/>
    </font>
  </fonts>
  <fills count="8">
    <fill>
      <patternFill patternType="none"/>
    </fill>
    <fill>
      <patternFill patternType="gray125"/>
    </fill>
    <fill>
      <patternFill patternType="solid">
        <fgColor theme="2" tint="-0.499984740745262"/>
        <bgColor indexed="64"/>
      </patternFill>
    </fill>
    <fill>
      <patternFill patternType="solid">
        <fgColor theme="0" tint="-0.249977111117893"/>
        <bgColor indexed="64"/>
      </patternFill>
    </fill>
    <fill>
      <patternFill patternType="solid">
        <fgColor indexed="42"/>
        <bgColor indexed="64"/>
      </patternFill>
    </fill>
    <fill>
      <patternFill patternType="solid">
        <fgColor rgb="FF92D050"/>
        <bgColor indexed="64"/>
      </patternFill>
    </fill>
    <fill>
      <patternFill patternType="solid">
        <fgColor theme="0"/>
        <bgColor indexed="64"/>
      </patternFill>
    </fill>
    <fill>
      <patternFill patternType="solid">
        <fgColor theme="0" tint="-0.14999847407452621"/>
        <bgColor indexed="64"/>
      </patternFill>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auto="1"/>
      </left>
      <right/>
      <top style="medium">
        <color indexed="64"/>
      </top>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diagonal/>
    </border>
    <border>
      <left/>
      <right style="thin">
        <color auto="1"/>
      </right>
      <top style="thin">
        <color auto="1"/>
      </top>
      <bottom/>
      <diagonal/>
    </border>
    <border>
      <left/>
      <right style="thin">
        <color auto="1"/>
      </right>
      <top style="thin">
        <color auto="1"/>
      </top>
      <bottom style="medium">
        <color indexed="64"/>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s>
  <cellStyleXfs count="25">
    <xf numFmtId="0" fontId="0" fillId="0" borderId="0"/>
    <xf numFmtId="0" fontId="12" fillId="0" borderId="0"/>
    <xf numFmtId="0" fontId="12" fillId="0" borderId="0"/>
    <xf numFmtId="9" fontId="13" fillId="0" borderId="0" applyFont="0" applyFill="0" applyBorder="0" applyAlignment="0" applyProtection="0"/>
    <xf numFmtId="0" fontId="12" fillId="0" borderId="0"/>
    <xf numFmtId="0" fontId="17" fillId="0" borderId="0"/>
    <xf numFmtId="43" fontId="13" fillId="0" borderId="0" applyFont="0" applyFill="0" applyBorder="0" applyAlignment="0" applyProtection="0"/>
    <xf numFmtId="0" fontId="13" fillId="0" borderId="0"/>
    <xf numFmtId="43" fontId="13" fillId="0" borderId="0" applyFont="0" applyFill="0" applyBorder="0" applyAlignment="0" applyProtection="0"/>
    <xf numFmtId="0" fontId="31" fillId="0" borderId="0"/>
    <xf numFmtId="0" fontId="31" fillId="0" borderId="0"/>
    <xf numFmtId="0" fontId="32" fillId="0" borderId="0">
      <alignment horizontal="left" vertical="top"/>
    </xf>
    <xf numFmtId="0" fontId="32" fillId="0" borderId="0">
      <alignment horizontal="right" vertical="top"/>
    </xf>
    <xf numFmtId="0" fontId="32" fillId="0" borderId="0">
      <alignment horizontal="left" vertical="top"/>
    </xf>
    <xf numFmtId="0" fontId="13" fillId="0" borderId="0"/>
    <xf numFmtId="0" fontId="31" fillId="0" borderId="0"/>
    <xf numFmtId="0" fontId="13" fillId="0" borderId="0"/>
    <xf numFmtId="0" fontId="13" fillId="0" borderId="0"/>
    <xf numFmtId="0" fontId="33" fillId="0" borderId="0"/>
    <xf numFmtId="0" fontId="12" fillId="0" borderId="0"/>
    <xf numFmtId="43" fontId="34" fillId="0" borderId="0" applyFont="0" applyFill="0" applyBorder="0" applyAlignment="0" applyProtection="0"/>
    <xf numFmtId="0" fontId="12" fillId="0" borderId="0"/>
    <xf numFmtId="0" fontId="12" fillId="0" borderId="0"/>
    <xf numFmtId="0" fontId="12" fillId="0" borderId="0"/>
    <xf numFmtId="0" fontId="12" fillId="0" borderId="0"/>
  </cellStyleXfs>
  <cellXfs count="270">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right"/>
    </xf>
    <xf numFmtId="0" fontId="9" fillId="0" borderId="1" xfId="0" applyFont="1" applyBorder="1" applyAlignment="1">
      <alignment horizontal="left" wrapText="1"/>
    </xf>
    <xf numFmtId="0" fontId="11" fillId="0" borderId="0" xfId="0" applyFont="1" applyAlignment="1">
      <alignment horizontal="left"/>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2" fillId="0" borderId="0" xfId="1"/>
    <xf numFmtId="0" fontId="1" fillId="0" borderId="0" xfId="1" applyFont="1" applyAlignment="1">
      <alignment horizontal="left"/>
    </xf>
    <xf numFmtId="0" fontId="1" fillId="0" borderId="0" xfId="1" applyNumberFormat="1" applyFont="1" applyAlignment="1">
      <alignment horizontal="right"/>
    </xf>
    <xf numFmtId="0" fontId="9" fillId="0" borderId="9" xfId="1" applyNumberFormat="1" applyFont="1" applyBorder="1" applyAlignment="1">
      <alignment horizontal="left" wrapText="1"/>
    </xf>
    <xf numFmtId="0" fontId="10" fillId="0" borderId="9" xfId="1" applyNumberFormat="1" applyFont="1" applyBorder="1" applyAlignment="1">
      <alignment horizontal="left" vertical="center" wrapText="1"/>
    </xf>
    <xf numFmtId="0" fontId="10" fillId="0" borderId="9" xfId="1" applyNumberFormat="1" applyFont="1" applyBorder="1" applyAlignment="1">
      <alignment horizontal="center" vertical="center" wrapText="1"/>
    </xf>
    <xf numFmtId="0" fontId="9" fillId="0" borderId="9" xfId="1" applyNumberFormat="1" applyFont="1" applyBorder="1" applyAlignment="1">
      <alignment horizontal="left" vertical="center" wrapText="1"/>
    </xf>
    <xf numFmtId="0" fontId="12" fillId="0" borderId="0" xfId="2"/>
    <xf numFmtId="0" fontId="1" fillId="0" borderId="0" xfId="2" applyFont="1" applyAlignment="1">
      <alignment horizontal="left"/>
    </xf>
    <xf numFmtId="0" fontId="1" fillId="0" borderId="0" xfId="2" applyNumberFormat="1" applyFont="1" applyAlignment="1">
      <alignment horizontal="right"/>
    </xf>
    <xf numFmtId="0" fontId="1" fillId="0" borderId="9" xfId="2" applyNumberFormat="1" applyFont="1" applyBorder="1" applyAlignment="1">
      <alignment horizontal="center" vertical="center" wrapText="1"/>
    </xf>
    <xf numFmtId="0" fontId="1" fillId="0" borderId="9" xfId="2" applyNumberFormat="1" applyFont="1" applyBorder="1" applyAlignment="1">
      <alignment horizontal="left" vertical="center" wrapText="1"/>
    </xf>
    <xf numFmtId="167" fontId="1" fillId="0" borderId="9" xfId="2" applyNumberFormat="1" applyFont="1" applyBorder="1" applyAlignment="1">
      <alignment horizontal="right" vertical="center" wrapText="1"/>
    </xf>
    <xf numFmtId="10" fontId="1" fillId="0" borderId="1" xfId="3" applyNumberFormat="1" applyFont="1" applyBorder="1" applyAlignment="1">
      <alignment horizontal="center" wrapText="1"/>
    </xf>
    <xf numFmtId="0" fontId="10" fillId="0" borderId="9" xfId="4" applyNumberFormat="1" applyFont="1" applyBorder="1" applyAlignment="1">
      <alignment horizontal="left" wrapText="1"/>
    </xf>
    <xf numFmtId="0" fontId="2" fillId="0" borderId="9" xfId="4" applyNumberFormat="1" applyFont="1" applyBorder="1" applyAlignment="1">
      <alignment horizontal="center" wrapText="1"/>
    </xf>
    <xf numFmtId="0" fontId="9" fillId="0" borderId="9" xfId="4" applyNumberFormat="1" applyFont="1" applyBorder="1" applyAlignment="1">
      <alignment horizontal="left" wrapText="1"/>
    </xf>
    <xf numFmtId="0" fontId="1" fillId="0" borderId="9" xfId="4" applyNumberFormat="1" applyFont="1" applyBorder="1" applyAlignment="1">
      <alignment horizontal="center" wrapText="1"/>
    </xf>
    <xf numFmtId="0" fontId="0" fillId="2" borderId="0" xfId="0" applyFill="1"/>
    <xf numFmtId="0" fontId="15" fillId="0" borderId="17" xfId="0" applyFont="1" applyBorder="1"/>
    <xf numFmtId="0" fontId="0" fillId="0" borderId="0" xfId="0" applyAlignment="1">
      <alignment horizontal="center" vertical="center"/>
    </xf>
    <xf numFmtId="0" fontId="0" fillId="0" borderId="9" xfId="0" applyBorder="1" applyAlignment="1">
      <alignment horizontal="center" vertical="center"/>
    </xf>
    <xf numFmtId="168" fontId="0" fillId="0" borderId="9" xfId="0" applyNumberFormat="1" applyBorder="1" applyAlignment="1">
      <alignment horizontal="center" vertical="center"/>
    </xf>
    <xf numFmtId="168" fontId="16" fillId="0" borderId="9" xfId="0" applyNumberFormat="1" applyFont="1" applyBorder="1" applyAlignment="1">
      <alignment horizontal="center" vertical="center"/>
    </xf>
    <xf numFmtId="0" fontId="18" fillId="0" borderId="0" xfId="5" applyFont="1" applyFill="1"/>
    <xf numFmtId="0" fontId="19" fillId="2" borderId="9" xfId="5" applyFont="1" applyFill="1" applyBorder="1" applyAlignment="1">
      <alignment horizontal="center" vertical="center" wrapText="1"/>
    </xf>
    <xf numFmtId="0" fontId="20" fillId="0" borderId="9" xfId="5" applyFont="1" applyFill="1" applyBorder="1"/>
    <xf numFmtId="0" fontId="21" fillId="0" borderId="0" xfId="5" applyFont="1" applyFill="1"/>
    <xf numFmtId="0" fontId="17" fillId="0" borderId="0" xfId="5" applyFont="1" applyAlignment="1">
      <alignment horizontal="center" vertical="center"/>
    </xf>
    <xf numFmtId="0" fontId="22" fillId="0" borderId="8" xfId="0" applyFont="1" applyBorder="1" applyAlignment="1">
      <alignment horizontal="center" vertical="center" wrapText="1"/>
    </xf>
    <xf numFmtId="0" fontId="23" fillId="0" borderId="8" xfId="5" applyFont="1" applyBorder="1" applyAlignment="1">
      <alignment horizontal="center" vertical="center"/>
    </xf>
    <xf numFmtId="0" fontId="24" fillId="0" borderId="8" xfId="5" applyFont="1" applyFill="1" applyBorder="1" applyAlignment="1">
      <alignment horizontal="center" vertical="center" wrapText="1"/>
    </xf>
    <xf numFmtId="169" fontId="24" fillId="0" borderId="8" xfId="5" applyNumberFormat="1" applyFont="1" applyFill="1" applyBorder="1" applyAlignment="1">
      <alignment horizontal="center" vertical="center"/>
    </xf>
    <xf numFmtId="0" fontId="23" fillId="0" borderId="0" xfId="5" applyFont="1" applyAlignment="1">
      <alignment horizontal="center" vertical="center"/>
    </xf>
    <xf numFmtId="0" fontId="22" fillId="2" borderId="18" xfId="0" applyFont="1" applyFill="1" applyBorder="1" applyAlignment="1">
      <alignment horizontal="left" vertical="center"/>
    </xf>
    <xf numFmtId="0" fontId="22" fillId="2" borderId="19" xfId="0" applyFont="1" applyFill="1" applyBorder="1"/>
    <xf numFmtId="0" fontId="22" fillId="2" borderId="16" xfId="0" applyFont="1" applyFill="1" applyBorder="1"/>
    <xf numFmtId="0" fontId="22" fillId="2" borderId="12" xfId="0" applyFont="1" applyFill="1" applyBorder="1"/>
    <xf numFmtId="0" fontId="22" fillId="2" borderId="20" xfId="0" applyFont="1" applyFill="1" applyBorder="1"/>
    <xf numFmtId="0" fontId="22" fillId="0" borderId="21" xfId="0" applyFont="1" applyBorder="1" applyAlignment="1">
      <alignment horizontal="left" vertical="center"/>
    </xf>
    <xf numFmtId="0" fontId="23" fillId="0" borderId="13" xfId="5" applyFont="1" applyBorder="1" applyAlignment="1">
      <alignment horizontal="center" vertical="center"/>
    </xf>
    <xf numFmtId="0" fontId="23" fillId="0" borderId="13" xfId="5" applyFont="1" applyFill="1" applyBorder="1" applyAlignment="1">
      <alignment horizontal="center" vertical="center" wrapText="1"/>
    </xf>
    <xf numFmtId="169" fontId="23" fillId="0" borderId="13" xfId="5" applyNumberFormat="1" applyFont="1" applyFill="1" applyBorder="1" applyAlignment="1">
      <alignment horizontal="center" vertical="center"/>
    </xf>
    <xf numFmtId="0" fontId="22" fillId="0" borderId="22" xfId="0" applyFont="1" applyBorder="1" applyAlignment="1">
      <alignment horizontal="left" vertical="center" wrapText="1"/>
    </xf>
    <xf numFmtId="0" fontId="23" fillId="0" borderId="23" xfId="5" applyFont="1" applyBorder="1" applyAlignment="1">
      <alignment horizontal="center" vertical="center"/>
    </xf>
    <xf numFmtId="0" fontId="23" fillId="0" borderId="23" xfId="5" applyFont="1" applyFill="1" applyBorder="1" applyAlignment="1">
      <alignment horizontal="center" vertical="center" wrapText="1"/>
    </xf>
    <xf numFmtId="169" fontId="23" fillId="0" borderId="23" xfId="5" applyNumberFormat="1" applyFont="1" applyFill="1" applyBorder="1" applyAlignment="1">
      <alignment horizontal="center" vertical="center"/>
    </xf>
    <xf numFmtId="169" fontId="23" fillId="0" borderId="24" xfId="5" applyNumberFormat="1" applyFont="1" applyFill="1" applyBorder="1" applyAlignment="1">
      <alignment horizontal="center" vertical="center"/>
    </xf>
    <xf numFmtId="0" fontId="22" fillId="0" borderId="0" xfId="0" applyFont="1"/>
    <xf numFmtId="0" fontId="22" fillId="0" borderId="25" xfId="0" applyFont="1" applyBorder="1"/>
    <xf numFmtId="0" fontId="22" fillId="0" borderId="26" xfId="0" applyFont="1" applyBorder="1"/>
    <xf numFmtId="0" fontId="22" fillId="0" borderId="27" xfId="0" applyFont="1" applyBorder="1"/>
    <xf numFmtId="0" fontId="22" fillId="2" borderId="28" xfId="0" applyFont="1" applyFill="1" applyBorder="1" applyAlignment="1">
      <alignment horizontal="left" vertical="center"/>
    </xf>
    <xf numFmtId="0" fontId="22" fillId="2" borderId="29" xfId="0" applyFont="1" applyFill="1" applyBorder="1"/>
    <xf numFmtId="43" fontId="22" fillId="2" borderId="29" xfId="6" applyFont="1" applyFill="1" applyBorder="1"/>
    <xf numFmtId="43" fontId="22" fillId="2" borderId="30" xfId="6" applyFont="1" applyFill="1" applyBorder="1"/>
    <xf numFmtId="43" fontId="22" fillId="2" borderId="31" xfId="6" applyFont="1" applyFill="1" applyBorder="1"/>
    <xf numFmtId="0" fontId="22" fillId="0" borderId="32" xfId="0" applyFont="1" applyBorder="1"/>
    <xf numFmtId="0" fontId="22" fillId="0" borderId="9" xfId="0" applyFont="1" applyBorder="1"/>
    <xf numFmtId="43" fontId="22" fillId="0" borderId="9" xfId="6" applyFont="1" applyBorder="1"/>
    <xf numFmtId="43" fontId="22" fillId="0" borderId="33" xfId="6" applyFont="1" applyBorder="1"/>
    <xf numFmtId="170" fontId="23" fillId="4" borderId="9" xfId="3" applyNumberFormat="1" applyFont="1" applyFill="1" applyBorder="1" applyAlignment="1" applyProtection="1">
      <alignment vertical="center"/>
      <protection locked="0"/>
    </xf>
    <xf numFmtId="170" fontId="22" fillId="0" borderId="9" xfId="0" applyNumberFormat="1" applyFont="1" applyBorder="1"/>
    <xf numFmtId="170" fontId="22" fillId="0" borderId="33" xfId="0" applyNumberFormat="1" applyFont="1" applyBorder="1"/>
    <xf numFmtId="0" fontId="22" fillId="2" borderId="30" xfId="0" applyFont="1" applyFill="1" applyBorder="1"/>
    <xf numFmtId="0" fontId="22" fillId="2" borderId="31" xfId="0" applyFont="1" applyFill="1" applyBorder="1"/>
    <xf numFmtId="170" fontId="23" fillId="4" borderId="33" xfId="3" applyNumberFormat="1" applyFont="1" applyFill="1" applyBorder="1" applyAlignment="1" applyProtection="1">
      <alignment vertical="center"/>
      <protection locked="0"/>
    </xf>
    <xf numFmtId="0" fontId="22" fillId="0" borderId="22" xfId="0" applyFont="1" applyBorder="1"/>
    <xf numFmtId="0" fontId="22" fillId="0" borderId="23" xfId="0" applyFont="1" applyBorder="1"/>
    <xf numFmtId="43" fontId="22" fillId="0" borderId="23" xfId="6" applyFont="1" applyBorder="1"/>
    <xf numFmtId="43" fontId="22" fillId="0" borderId="24" xfId="6" applyFont="1" applyBorder="1"/>
    <xf numFmtId="0" fontId="22" fillId="2" borderId="34" xfId="0" applyFont="1" applyFill="1" applyBorder="1" applyAlignment="1">
      <alignment horizontal="left" vertical="center"/>
    </xf>
    <xf numFmtId="0" fontId="22" fillId="2" borderId="35" xfId="0" applyFont="1" applyFill="1" applyBorder="1"/>
    <xf numFmtId="43" fontId="22" fillId="2" borderId="35" xfId="6" applyFont="1" applyFill="1" applyBorder="1"/>
    <xf numFmtId="43" fontId="22" fillId="2" borderId="36" xfId="6" applyFont="1" applyFill="1" applyBorder="1"/>
    <xf numFmtId="43" fontId="22" fillId="0" borderId="9" xfId="0" applyNumberFormat="1" applyFont="1" applyBorder="1"/>
    <xf numFmtId="43" fontId="22" fillId="0" borderId="33" xfId="0" applyNumberFormat="1" applyFont="1" applyBorder="1"/>
    <xf numFmtId="43" fontId="22" fillId="0" borderId="23" xfId="0" applyNumberFormat="1" applyFont="1" applyBorder="1"/>
    <xf numFmtId="43" fontId="22" fillId="0" borderId="24" xfId="0" applyNumberFormat="1" applyFont="1" applyBorder="1"/>
    <xf numFmtId="43" fontId="0" fillId="5" borderId="0" xfId="0" applyNumberFormat="1" applyFill="1"/>
    <xf numFmtId="0" fontId="0" fillId="0" borderId="25" xfId="0" applyBorder="1"/>
    <xf numFmtId="0" fontId="0" fillId="0" borderId="26" xfId="0" applyBorder="1"/>
    <xf numFmtId="0" fontId="0" fillId="0" borderId="27" xfId="0" applyBorder="1"/>
    <xf numFmtId="0" fontId="0" fillId="0" borderId="0" xfId="0" applyBorder="1"/>
    <xf numFmtId="0" fontId="25" fillId="0" borderId="37" xfId="0" applyFont="1" applyBorder="1"/>
    <xf numFmtId="0" fontId="25" fillId="0" borderId="38" xfId="0" applyFont="1" applyBorder="1"/>
    <xf numFmtId="43" fontId="25" fillId="0" borderId="38" xfId="0" applyNumberFormat="1" applyFont="1" applyBorder="1"/>
    <xf numFmtId="43" fontId="25" fillId="0" borderId="39" xfId="0" applyNumberFormat="1" applyFont="1" applyBorder="1"/>
    <xf numFmtId="0" fontId="14" fillId="0" borderId="0" xfId="0" applyFont="1"/>
    <xf numFmtId="0" fontId="22" fillId="0" borderId="21" xfId="0" applyFont="1" applyBorder="1"/>
    <xf numFmtId="0" fontId="22" fillId="0" borderId="13" xfId="0" applyFont="1" applyBorder="1"/>
    <xf numFmtId="43" fontId="22" fillId="0" borderId="13" xfId="0" applyNumberFormat="1" applyFont="1" applyBorder="1"/>
    <xf numFmtId="43" fontId="22" fillId="0" borderId="40" xfId="0" applyNumberFormat="1" applyFont="1" applyBorder="1"/>
    <xf numFmtId="0" fontId="25" fillId="0" borderId="32" xfId="0" applyFont="1" applyBorder="1"/>
    <xf numFmtId="0" fontId="25" fillId="0" borderId="9" xfId="0" applyFont="1" applyBorder="1"/>
    <xf numFmtId="43" fontId="25" fillId="0" borderId="9" xfId="0" applyNumberFormat="1" applyFont="1" applyBorder="1"/>
    <xf numFmtId="43" fontId="25" fillId="0" borderId="33" xfId="0" applyNumberFormat="1" applyFont="1" applyBorder="1"/>
    <xf numFmtId="0" fontId="22" fillId="0" borderId="34" xfId="0" applyFont="1" applyBorder="1"/>
    <xf numFmtId="0" fontId="22" fillId="0" borderId="35" xfId="0" applyFont="1" applyBorder="1"/>
    <xf numFmtId="43" fontId="22" fillId="0" borderId="35" xfId="0" applyNumberFormat="1" applyFont="1" applyBorder="1"/>
    <xf numFmtId="43" fontId="22" fillId="0" borderId="36" xfId="0" applyNumberFormat="1" applyFont="1" applyBorder="1"/>
    <xf numFmtId="0" fontId="22" fillId="0" borderId="41" xfId="0" applyFont="1" applyBorder="1"/>
    <xf numFmtId="0" fontId="22" fillId="0" borderId="8" xfId="0" applyFont="1" applyBorder="1"/>
    <xf numFmtId="43" fontId="22" fillId="0" borderId="8" xfId="0" applyNumberFormat="1" applyFont="1" applyBorder="1"/>
    <xf numFmtId="43" fontId="22" fillId="0" borderId="42" xfId="0" applyNumberFormat="1" applyFont="1" applyBorder="1"/>
    <xf numFmtId="0" fontId="17" fillId="0" borderId="0" xfId="0" applyFont="1" applyFill="1" applyAlignment="1">
      <alignment vertical="center"/>
    </xf>
    <xf numFmtId="0" fontId="26" fillId="0" borderId="37" xfId="0" applyFont="1" applyFill="1" applyBorder="1" applyAlignment="1">
      <alignment horizontal="left" vertical="center"/>
    </xf>
    <xf numFmtId="0" fontId="22" fillId="0" borderId="38" xfId="0" applyFont="1" applyBorder="1"/>
    <xf numFmtId="43" fontId="22" fillId="0" borderId="38" xfId="0" applyNumberFormat="1" applyFont="1" applyBorder="1"/>
    <xf numFmtId="43" fontId="22" fillId="0" borderId="39" xfId="0" applyNumberFormat="1" applyFont="1" applyBorder="1"/>
    <xf numFmtId="43" fontId="0" fillId="0" borderId="0" xfId="0" applyNumberFormat="1"/>
    <xf numFmtId="0" fontId="27" fillId="0" borderId="0" xfId="7" applyFont="1"/>
    <xf numFmtId="171" fontId="27" fillId="0" borderId="0" xfId="8" applyNumberFormat="1" applyFont="1"/>
    <xf numFmtId="0" fontId="27" fillId="0" borderId="0" xfId="7" applyFont="1" applyAlignment="1">
      <alignment horizontal="center"/>
    </xf>
    <xf numFmtId="171" fontId="27" fillId="0" borderId="0" xfId="8" applyNumberFormat="1" applyFont="1" applyAlignment="1">
      <alignment horizontal="center"/>
    </xf>
    <xf numFmtId="0" fontId="27" fillId="0" borderId="48" xfId="7" applyFont="1" applyBorder="1" applyAlignment="1">
      <alignment horizontal="left"/>
    </xf>
    <xf numFmtId="171" fontId="27" fillId="6" borderId="30" xfId="8" applyNumberFormat="1" applyFont="1" applyFill="1" applyBorder="1" applyAlignment="1">
      <alignment horizontal="center"/>
    </xf>
    <xf numFmtId="171" fontId="27" fillId="6" borderId="9" xfId="8" applyNumberFormat="1" applyFont="1" applyFill="1" applyBorder="1" applyAlignment="1">
      <alignment horizontal="center"/>
    </xf>
    <xf numFmtId="171" fontId="27" fillId="0" borderId="9" xfId="8" applyNumberFormat="1" applyFont="1" applyFill="1" applyBorder="1" applyAlignment="1">
      <alignment horizontal="center"/>
    </xf>
    <xf numFmtId="171" fontId="27" fillId="6" borderId="0" xfId="8" applyNumberFormat="1" applyFont="1" applyFill="1" applyBorder="1" applyAlignment="1">
      <alignment horizontal="center"/>
    </xf>
    <xf numFmtId="171" fontId="27" fillId="6" borderId="8" xfId="8" applyNumberFormat="1" applyFont="1" applyFill="1" applyBorder="1" applyAlignment="1">
      <alignment horizontal="center"/>
    </xf>
    <xf numFmtId="171" fontId="27" fillId="0" borderId="8" xfId="8" applyNumberFormat="1" applyFont="1" applyFill="1" applyBorder="1" applyAlignment="1">
      <alignment horizontal="center"/>
    </xf>
    <xf numFmtId="171" fontId="27" fillId="0" borderId="8" xfId="8" applyNumberFormat="1" applyFont="1" applyBorder="1" applyAlignment="1">
      <alignment horizontal="center"/>
    </xf>
    <xf numFmtId="0" fontId="27" fillId="0" borderId="49" xfId="7" applyFont="1" applyBorder="1" applyAlignment="1">
      <alignment horizontal="left"/>
    </xf>
    <xf numFmtId="171" fontId="27" fillId="6" borderId="50" xfId="8" applyNumberFormat="1" applyFont="1" applyFill="1" applyBorder="1" applyAlignment="1">
      <alignment horizontal="center"/>
    </xf>
    <xf numFmtId="0" fontId="27" fillId="0" borderId="41" xfId="7" applyFont="1" applyBorder="1" applyAlignment="1">
      <alignment horizontal="left"/>
    </xf>
    <xf numFmtId="171" fontId="27" fillId="0" borderId="8" xfId="7" applyNumberFormat="1" applyFont="1" applyBorder="1"/>
    <xf numFmtId="0" fontId="28" fillId="6" borderId="37" xfId="7" applyFont="1" applyFill="1" applyBorder="1" applyAlignment="1">
      <alignment horizontal="left"/>
    </xf>
    <xf numFmtId="171" fontId="27" fillId="6" borderId="38" xfId="8" applyNumberFormat="1" applyFont="1" applyFill="1" applyBorder="1" applyAlignment="1">
      <alignment horizontal="center"/>
    </xf>
    <xf numFmtId="171" fontId="27" fillId="6" borderId="38" xfId="7" applyNumberFormat="1" applyFont="1" applyFill="1" applyBorder="1"/>
    <xf numFmtId="171" fontId="27" fillId="0" borderId="39" xfId="7" applyNumberFormat="1" applyFont="1" applyFill="1" applyBorder="1"/>
    <xf numFmtId="171" fontId="29" fillId="0" borderId="51" xfId="8" applyNumberFormat="1" applyFont="1" applyBorder="1" applyAlignment="1">
      <alignment horizontal="center" wrapText="1"/>
    </xf>
    <xf numFmtId="171" fontId="29" fillId="0" borderId="8" xfId="8" applyNumberFormat="1" applyFont="1" applyBorder="1"/>
    <xf numFmtId="171" fontId="29" fillId="0" borderId="23" xfId="8" applyNumberFormat="1" applyFont="1" applyBorder="1" applyAlignment="1">
      <alignment horizontal="center"/>
    </xf>
    <xf numFmtId="171" fontId="29" fillId="0" borderId="23" xfId="8" applyNumberFormat="1" applyFont="1" applyFill="1" applyBorder="1" applyAlignment="1">
      <alignment horizontal="center"/>
    </xf>
    <xf numFmtId="0" fontId="29" fillId="0" borderId="0" xfId="7" applyFont="1"/>
    <xf numFmtId="0" fontId="30" fillId="7" borderId="52" xfId="7" applyFont="1" applyFill="1" applyBorder="1" applyAlignment="1">
      <alignment horizontal="left"/>
    </xf>
    <xf numFmtId="171" fontId="29" fillId="7" borderId="53" xfId="8" applyNumberFormat="1" applyFont="1" applyFill="1" applyBorder="1"/>
    <xf numFmtId="171" fontId="29" fillId="7" borderId="17" xfId="8" applyNumberFormat="1" applyFont="1" applyFill="1" applyBorder="1"/>
    <xf numFmtId="171" fontId="29" fillId="7" borderId="51" xfId="8" applyNumberFormat="1" applyFont="1" applyFill="1" applyBorder="1" applyAlignment="1">
      <alignment horizontal="center"/>
    </xf>
    <xf numFmtId="171" fontId="29" fillId="7" borderId="23" xfId="8" applyNumberFormat="1" applyFont="1" applyFill="1" applyBorder="1" applyAlignment="1">
      <alignment horizontal="center"/>
    </xf>
    <xf numFmtId="10" fontId="27" fillId="0" borderId="0" xfId="8" applyNumberFormat="1" applyFont="1"/>
    <xf numFmtId="43" fontId="27" fillId="0" borderId="0" xfId="7" applyNumberFormat="1" applyFont="1"/>
    <xf numFmtId="49" fontId="35" fillId="0" borderId="9" xfId="0" applyNumberFormat="1" applyFont="1" applyFill="1" applyBorder="1" applyAlignment="1" applyProtection="1">
      <alignment horizontal="center" vertical="center" wrapText="1"/>
    </xf>
    <xf numFmtId="49" fontId="27" fillId="0" borderId="9" xfId="8" applyNumberFormat="1" applyFont="1" applyBorder="1" applyAlignment="1">
      <alignment horizontal="center" vertical="center" wrapText="1"/>
    </xf>
    <xf numFmtId="0" fontId="5" fillId="0" borderId="9" xfId="21" applyNumberFormat="1" applyFont="1" applyBorder="1" applyAlignment="1">
      <alignment horizontal="left" vertical="center" wrapText="1"/>
    </xf>
    <xf numFmtId="0" fontId="1" fillId="0" borderId="9" xfId="21" applyNumberFormat="1" applyFont="1" applyBorder="1" applyAlignment="1">
      <alignment horizontal="left" vertical="center" wrapText="1"/>
    </xf>
    <xf numFmtId="0" fontId="1" fillId="0" borderId="9" xfId="22" applyNumberFormat="1" applyFont="1" applyBorder="1" applyAlignment="1">
      <alignment horizontal="center" vertical="center" wrapText="1"/>
    </xf>
    <xf numFmtId="0" fontId="12" fillId="0" borderId="0" xfId="23"/>
    <xf numFmtId="0" fontId="1" fillId="0" borderId="0" xfId="23" applyNumberFormat="1" applyFont="1" applyAlignment="1">
      <alignment horizontal="left" wrapText="1"/>
    </xf>
    <xf numFmtId="0" fontId="1" fillId="0" borderId="9" xfId="23" applyNumberFormat="1" applyFont="1" applyBorder="1" applyAlignment="1">
      <alignment horizontal="left" wrapText="1"/>
    </xf>
    <xf numFmtId="1" fontId="1" fillId="0" borderId="9" xfId="23" applyNumberFormat="1" applyFont="1" applyBorder="1" applyAlignment="1">
      <alignment horizontal="right" wrapText="1"/>
    </xf>
    <xf numFmtId="0" fontId="1" fillId="0" borderId="9" xfId="23" applyNumberFormat="1" applyFont="1" applyBorder="1" applyAlignment="1">
      <alignment horizontal="right" wrapText="1"/>
    </xf>
    <xf numFmtId="3" fontId="1" fillId="0" borderId="9" xfId="23" applyNumberFormat="1" applyFont="1" applyBorder="1" applyAlignment="1">
      <alignment horizontal="right" wrapText="1"/>
    </xf>
    <xf numFmtId="0" fontId="1" fillId="0" borderId="38" xfId="23" applyNumberFormat="1" applyFont="1" applyBorder="1" applyAlignment="1">
      <alignment horizontal="left" wrapText="1"/>
    </xf>
    <xf numFmtId="0" fontId="12" fillId="0" borderId="55" xfId="23" applyFont="1" applyBorder="1" applyAlignment="1">
      <alignment horizontal="left"/>
    </xf>
    <xf numFmtId="0" fontId="1" fillId="0" borderId="23" xfId="23" applyNumberFormat="1" applyFont="1" applyBorder="1" applyAlignment="1">
      <alignment horizontal="left" wrapText="1"/>
    </xf>
    <xf numFmtId="0" fontId="1" fillId="0" borderId="9" xfId="24" applyNumberFormat="1" applyFont="1" applyBorder="1" applyAlignment="1">
      <alignment horizontal="center" vertical="center" wrapText="1"/>
    </xf>
    <xf numFmtId="0" fontId="2" fillId="0" borderId="9" xfId="24" applyNumberFormat="1" applyFont="1" applyBorder="1" applyAlignment="1">
      <alignment horizontal="left" wrapText="1"/>
    </xf>
    <xf numFmtId="0" fontId="1" fillId="0" borderId="9" xfId="24" applyNumberFormat="1" applyFont="1" applyBorder="1" applyAlignment="1">
      <alignment horizontal="left" wrapText="1"/>
    </xf>
    <xf numFmtId="0" fontId="2" fillId="0" borderId="9" xfId="24" applyNumberFormat="1" applyFont="1" applyBorder="1" applyAlignment="1">
      <alignment horizontal="center" vertical="center" wrapText="1"/>
    </xf>
    <xf numFmtId="172" fontId="0" fillId="0" borderId="0" xfId="0" applyNumberFormat="1"/>
    <xf numFmtId="9" fontId="1" fillId="0" borderId="1" xfId="3" applyFont="1" applyBorder="1" applyAlignment="1">
      <alignment horizontal="center" wrapText="1"/>
    </xf>
    <xf numFmtId="0" fontId="9" fillId="0" borderId="9" xfId="1"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1" xfId="23" applyNumberFormat="1" applyFont="1" applyBorder="1" applyAlignment="1">
      <alignment horizontal="left" wrapText="1"/>
    </xf>
    <xf numFmtId="164" fontId="1" fillId="0" borderId="9" xfId="23" applyNumberFormat="1" applyFont="1" applyBorder="1" applyAlignment="1">
      <alignment horizontal="right" wrapText="1"/>
    </xf>
    <xf numFmtId="0" fontId="1" fillId="0" borderId="9" xfId="23" applyNumberFormat="1" applyFont="1" applyBorder="1" applyAlignment="1">
      <alignment horizontal="left" wrapText="1"/>
    </xf>
    <xf numFmtId="0" fontId="2" fillId="0" borderId="57" xfId="23" applyFont="1" applyBorder="1" applyAlignment="1">
      <alignment horizontal="left"/>
    </xf>
    <xf numFmtId="0" fontId="1" fillId="0" borderId="23" xfId="23" applyNumberFormat="1" applyFont="1" applyBorder="1" applyAlignment="1">
      <alignment horizontal="left" wrapText="1"/>
    </xf>
    <xf numFmtId="0" fontId="1" fillId="0" borderId="54" xfId="23" applyNumberFormat="1" applyFont="1" applyBorder="1" applyAlignment="1">
      <alignment horizontal="left" wrapText="1"/>
    </xf>
    <xf numFmtId="0" fontId="2" fillId="0" borderId="34" xfId="23" applyNumberFormat="1" applyFont="1" applyBorder="1" applyAlignment="1">
      <alignment horizontal="left" wrapText="1"/>
    </xf>
    <xf numFmtId="0" fontId="1" fillId="0" borderId="35" xfId="23" applyNumberFormat="1" applyFont="1" applyBorder="1" applyAlignment="1">
      <alignment horizontal="left" wrapText="1"/>
    </xf>
    <xf numFmtId="0" fontId="1" fillId="0" borderId="36" xfId="23" applyNumberFormat="1" applyFont="1" applyBorder="1" applyAlignment="1">
      <alignment horizontal="left" wrapText="1"/>
    </xf>
    <xf numFmtId="0" fontId="1" fillId="0" borderId="34" xfId="23" applyNumberFormat="1" applyFont="1" applyBorder="1" applyAlignment="1">
      <alignment horizontal="left" wrapText="1"/>
    </xf>
    <xf numFmtId="0" fontId="1" fillId="0" borderId="36" xfId="23" applyNumberFormat="1" applyFont="1" applyBorder="1" applyAlignment="1">
      <alignment horizontal="right" wrapText="1"/>
    </xf>
    <xf numFmtId="0" fontId="1" fillId="0" borderId="32" xfId="23" applyNumberFormat="1" applyFont="1" applyBorder="1" applyAlignment="1">
      <alignment horizontal="left" wrapText="1"/>
    </xf>
    <xf numFmtId="1" fontId="1" fillId="0" borderId="36" xfId="23" applyNumberFormat="1" applyFont="1" applyBorder="1" applyAlignment="1">
      <alignment horizontal="right" wrapText="1"/>
    </xf>
    <xf numFmtId="0" fontId="1" fillId="0" borderId="0" xfId="23" applyNumberFormat="1" applyFont="1" applyAlignment="1">
      <alignment horizontal="left" wrapText="1"/>
    </xf>
    <xf numFmtId="0" fontId="1" fillId="0" borderId="22" xfId="23" applyNumberFormat="1" applyFont="1" applyBorder="1" applyAlignment="1">
      <alignment horizontal="left" wrapText="1"/>
    </xf>
    <xf numFmtId="0" fontId="2" fillId="0" borderId="0" xfId="0" applyFont="1" applyAlignment="1">
      <alignment horizontal="left" wrapText="1"/>
    </xf>
    <xf numFmtId="3" fontId="1" fillId="0" borderId="36" xfId="23" applyNumberFormat="1" applyFont="1" applyBorder="1" applyAlignment="1">
      <alignment horizontal="right" wrapText="1"/>
    </xf>
    <xf numFmtId="0" fontId="2" fillId="0" borderId="0" xfId="23" applyNumberFormat="1" applyFont="1" applyAlignment="1">
      <alignment horizontal="left" wrapText="1"/>
    </xf>
    <xf numFmtId="0" fontId="2" fillId="0" borderId="56" xfId="23" applyNumberFormat="1" applyFont="1" applyBorder="1" applyAlignment="1">
      <alignment horizontal="left" wrapText="1"/>
    </xf>
    <xf numFmtId="0" fontId="1" fillId="0" borderId="8" xfId="24" applyNumberFormat="1" applyFont="1" applyBorder="1" applyAlignment="1">
      <alignment horizontal="center" vertical="center" wrapText="1"/>
    </xf>
    <xf numFmtId="0" fontId="1" fillId="0" borderId="10" xfId="24" applyNumberFormat="1" applyFont="1" applyBorder="1" applyAlignment="1">
      <alignment horizontal="center" vertical="center" wrapText="1"/>
    </xf>
    <xf numFmtId="0" fontId="1" fillId="0" borderId="13" xfId="24" applyNumberFormat="1" applyFont="1" applyBorder="1" applyAlignment="1">
      <alignment horizontal="center" vertical="center" wrapText="1"/>
    </xf>
    <xf numFmtId="0" fontId="1" fillId="0" borderId="9" xfId="24" applyNumberFormat="1" applyFont="1" applyBorder="1" applyAlignment="1">
      <alignment horizontal="center" vertical="center" wrapText="1"/>
    </xf>
    <xf numFmtId="0" fontId="1" fillId="0" borderId="0" xfId="1" applyNumberFormat="1" applyFont="1" applyAlignment="1">
      <alignment horizontal="center"/>
    </xf>
    <xf numFmtId="0" fontId="2" fillId="0" borderId="0" xfId="1" applyNumberFormat="1" applyFont="1" applyAlignment="1">
      <alignment horizontal="center"/>
    </xf>
    <xf numFmtId="0" fontId="3" fillId="0" borderId="0" xfId="1" applyNumberFormat="1" applyFont="1" applyAlignment="1">
      <alignment horizontal="center"/>
    </xf>
    <xf numFmtId="0" fontId="2" fillId="0" borderId="0" xfId="1" applyNumberFormat="1" applyFont="1" applyAlignment="1">
      <alignment horizontal="center" wrapText="1"/>
    </xf>
    <xf numFmtId="0" fontId="4" fillId="0" borderId="0" xfId="1" applyNumberFormat="1" applyFont="1" applyAlignment="1">
      <alignment horizontal="center" wrapText="1"/>
    </xf>
    <xf numFmtId="0" fontId="9" fillId="0" borderId="8" xfId="1" applyNumberFormat="1" applyFont="1" applyBorder="1" applyAlignment="1">
      <alignment horizontal="center" vertical="center" wrapText="1"/>
    </xf>
    <xf numFmtId="0" fontId="9" fillId="0" borderId="10" xfId="1" applyNumberFormat="1" applyFont="1" applyBorder="1" applyAlignment="1">
      <alignment horizontal="center" vertical="center" wrapText="1"/>
    </xf>
    <xf numFmtId="0" fontId="9" fillId="0" borderId="13" xfId="1" applyNumberFormat="1" applyFont="1" applyBorder="1" applyAlignment="1">
      <alignment horizontal="center" vertical="center" wrapText="1"/>
    </xf>
    <xf numFmtId="0" fontId="9" fillId="0" borderId="11" xfId="1" applyNumberFormat="1" applyFont="1" applyBorder="1" applyAlignment="1">
      <alignment horizontal="center" vertical="center" wrapText="1"/>
    </xf>
    <xf numFmtId="0" fontId="9" fillId="0" borderId="12" xfId="1" applyNumberFormat="1" applyFont="1" applyBorder="1" applyAlignment="1">
      <alignment horizontal="center" vertical="center" wrapText="1"/>
    </xf>
    <xf numFmtId="0" fontId="9" fillId="0" borderId="9" xfId="1" applyNumberFormat="1" applyFont="1" applyBorder="1" applyAlignment="1">
      <alignment horizontal="center" vertical="center" wrapText="1"/>
    </xf>
    <xf numFmtId="0" fontId="1" fillId="0" borderId="9" xfId="2" applyNumberFormat="1" applyFont="1" applyBorder="1" applyAlignment="1">
      <alignment horizontal="center" vertical="center" wrapText="1"/>
    </xf>
    <xf numFmtId="0" fontId="1" fillId="0" borderId="8" xfId="2" applyNumberFormat="1" applyFont="1" applyBorder="1" applyAlignment="1">
      <alignment horizontal="center" vertical="center" wrapText="1"/>
    </xf>
    <xf numFmtId="0" fontId="1" fillId="0" borderId="10" xfId="2" applyNumberFormat="1" applyFont="1" applyBorder="1" applyAlignment="1">
      <alignment horizontal="center" vertical="center" wrapText="1"/>
    </xf>
    <xf numFmtId="0" fontId="1" fillId="0" borderId="13" xfId="2" applyNumberFormat="1" applyFont="1" applyBorder="1" applyAlignment="1">
      <alignment horizontal="center" vertical="center" wrapText="1"/>
    </xf>
    <xf numFmtId="0" fontId="2" fillId="0" borderId="0" xfId="2" applyNumberFormat="1" applyFont="1" applyAlignment="1">
      <alignment horizontal="center"/>
    </xf>
    <xf numFmtId="0" fontId="3" fillId="0" borderId="0" xfId="2" applyNumberFormat="1" applyFont="1" applyAlignment="1">
      <alignment horizontal="center"/>
    </xf>
    <xf numFmtId="0" fontId="1" fillId="0" borderId="0" xfId="2" applyNumberFormat="1" applyFont="1" applyAlignment="1">
      <alignment horizontal="center"/>
    </xf>
    <xf numFmtId="0" fontId="2" fillId="0" borderId="0" xfId="2" applyNumberFormat="1" applyFont="1" applyAlignment="1">
      <alignment horizontal="center" wrapText="1"/>
    </xf>
    <xf numFmtId="0" fontId="4" fillId="0" borderId="0" xfId="2" applyNumberFormat="1" applyFont="1" applyAlignment="1">
      <alignment horizontal="center" wrapText="1"/>
    </xf>
    <xf numFmtId="0" fontId="1" fillId="0" borderId="8" xfId="2" applyNumberFormat="1" applyFont="1" applyBorder="1" applyAlignment="1">
      <alignment horizontal="left" vertical="center" wrapText="1"/>
    </xf>
    <xf numFmtId="0" fontId="1" fillId="0" borderId="13" xfId="2" applyNumberFormat="1" applyFont="1" applyBorder="1" applyAlignment="1">
      <alignment horizontal="left" vertical="center" wrapText="1"/>
    </xf>
    <xf numFmtId="0" fontId="1" fillId="0" borderId="11" xfId="2" applyNumberFormat="1" applyFont="1" applyBorder="1" applyAlignment="1">
      <alignment horizontal="left" vertical="center" wrapText="1"/>
    </xf>
    <xf numFmtId="0" fontId="1" fillId="0" borderId="16" xfId="2" applyNumberFormat="1" applyFont="1" applyBorder="1" applyAlignment="1">
      <alignment horizontal="left" vertical="center" wrapText="1"/>
    </xf>
    <xf numFmtId="0" fontId="1" fillId="0" borderId="12" xfId="2" applyNumberFormat="1" applyFont="1" applyBorder="1" applyAlignment="1">
      <alignment horizontal="left" vertical="center" wrapText="1"/>
    </xf>
    <xf numFmtId="1" fontId="1" fillId="0" borderId="8" xfId="2" applyNumberFormat="1" applyFont="1" applyBorder="1" applyAlignment="1">
      <alignment horizontal="right" vertical="center" wrapText="1"/>
    </xf>
    <xf numFmtId="0" fontId="1" fillId="0" borderId="13" xfId="2" applyNumberFormat="1" applyFont="1" applyBorder="1" applyAlignment="1">
      <alignment horizontal="right" vertical="center" wrapText="1"/>
    </xf>
    <xf numFmtId="0" fontId="1" fillId="0" borderId="14" xfId="2" applyNumberFormat="1" applyFont="1" applyBorder="1" applyAlignment="1">
      <alignment horizontal="center" vertical="center" wrapText="1"/>
    </xf>
    <xf numFmtId="0" fontId="1" fillId="0" borderId="15" xfId="2" applyNumberFormat="1" applyFont="1" applyBorder="1" applyAlignment="1">
      <alignment horizontal="center" vertical="center" wrapText="1"/>
    </xf>
    <xf numFmtId="166" fontId="1" fillId="0" borderId="8" xfId="2" applyNumberFormat="1" applyFont="1" applyBorder="1" applyAlignment="1">
      <alignment horizontal="right" vertical="center" wrapText="1"/>
    </xf>
    <xf numFmtId="165" fontId="1" fillId="0" borderId="8" xfId="2" applyNumberFormat="1" applyFont="1" applyBorder="1" applyAlignment="1">
      <alignment horizontal="right" vertical="center" wrapText="1"/>
    </xf>
    <xf numFmtId="168" fontId="1" fillId="0" borderId="8" xfId="2" applyNumberFormat="1" applyFont="1" applyBorder="1" applyAlignment="1">
      <alignment horizontal="right" vertical="center" wrapText="1"/>
    </xf>
    <xf numFmtId="0" fontId="0" fillId="2" borderId="0" xfId="0" applyFill="1" applyAlignment="1">
      <alignment horizontal="center"/>
    </xf>
    <xf numFmtId="0" fontId="0" fillId="3" borderId="0" xfId="0" applyFill="1" applyAlignment="1">
      <alignment horizontal="center"/>
    </xf>
    <xf numFmtId="0" fontId="27" fillId="0" borderId="46" xfId="7" applyFont="1" applyBorder="1" applyAlignment="1">
      <alignment horizontal="center" vertical="center" wrapText="1"/>
    </xf>
    <xf numFmtId="0" fontId="27" fillId="0" borderId="47" xfId="7" applyFont="1" applyBorder="1" applyAlignment="1">
      <alignment horizontal="center" vertical="center" wrapText="1"/>
    </xf>
    <xf numFmtId="0" fontId="27" fillId="0" borderId="0" xfId="7" applyFont="1" applyAlignment="1">
      <alignment horizontal="center" wrapText="1"/>
    </xf>
    <xf numFmtId="0" fontId="27" fillId="0" borderId="34" xfId="7" applyFont="1" applyBorder="1" applyAlignment="1">
      <alignment horizontal="center" vertical="center"/>
    </xf>
    <xf numFmtId="0" fontId="27" fillId="0" borderId="32" xfId="7" applyFont="1" applyBorder="1" applyAlignment="1">
      <alignment horizontal="center" vertical="center"/>
    </xf>
    <xf numFmtId="49" fontId="27" fillId="0" borderId="35" xfId="8" applyNumberFormat="1" applyFont="1" applyBorder="1" applyAlignment="1">
      <alignment horizontal="center" vertical="center"/>
    </xf>
    <xf numFmtId="49" fontId="27" fillId="0" borderId="43" xfId="8" applyNumberFormat="1" applyFont="1" applyBorder="1" applyAlignment="1">
      <alignment horizontal="center" vertical="center"/>
    </xf>
    <xf numFmtId="49" fontId="27" fillId="0" borderId="44" xfId="8" applyNumberFormat="1" applyFont="1" applyBorder="1" applyAlignment="1">
      <alignment horizontal="center" vertical="center"/>
    </xf>
    <xf numFmtId="171" fontId="27" fillId="0" borderId="45" xfId="8" applyNumberFormat="1" applyFont="1" applyBorder="1" applyAlignment="1">
      <alignment horizontal="center" vertical="center" wrapText="1"/>
    </xf>
    <xf numFmtId="171" fontId="27" fillId="0" borderId="10" xfId="8" applyNumberFormat="1" applyFont="1" applyBorder="1" applyAlignment="1">
      <alignment horizontal="center" vertical="center" wrapText="1"/>
    </xf>
  </cellXfs>
  <cellStyles count="25">
    <cellStyle name="S11" xfId="13"/>
    <cellStyle name="S7" xfId="11"/>
    <cellStyle name="S8" xfId="12"/>
    <cellStyle name="Обычный" xfId="0" builtinId="0"/>
    <cellStyle name="Обычный 2" xfId="5"/>
    <cellStyle name="Обычный 2 2" xfId="15"/>
    <cellStyle name="Обычный 2 3" xfId="14"/>
    <cellStyle name="Обычный 3" xfId="10"/>
    <cellStyle name="Обычный 3 3" xfId="7"/>
    <cellStyle name="Обычный 4" xfId="19"/>
    <cellStyle name="Обычный 4 2" xfId="16"/>
    <cellStyle name="Обычный 4 2 2" xfId="17"/>
    <cellStyle name="Обычный 5" xfId="9"/>
    <cellStyle name="Обычный_1. паспорт местоположение" xfId="21"/>
    <cellStyle name="Обычный_3.3 паспорт описание" xfId="22"/>
    <cellStyle name="Обычный_5. анализ эконом эфф" xfId="23"/>
    <cellStyle name="Обычный_6.1. Паспорт сетевой график" xfId="24"/>
    <cellStyle name="Обычный_6.2. Паспорт фин осв ввод" xfId="1"/>
    <cellStyle name="Обычный_7. Паспорт отчет о закупке" xfId="2"/>
    <cellStyle name="Обычный_8. Общие сведения" xfId="4"/>
    <cellStyle name="Процентный" xfId="3" builtinId="5"/>
    <cellStyle name="Стиль 1" xfId="18"/>
    <cellStyle name="Финансовый 2" xfId="6"/>
    <cellStyle name="Финансовый 3 8" xfId="8"/>
    <cellStyle name="Финансовый 6" xfId="2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le\le\Resource\ECONOM\IZDERSKI\IZDPL200\UGO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ov50402/AppData/Local/Temp/_tc/&#1056;&#1072;&#1089;&#1095;&#1077;&#1090;&#1099;%20&#1076;&#1083;&#1103;%20&#1087;&#1072;&#1089;&#1087;&#1086;&#1088;&#1090;&#1072;/000-63-1-03.21-4037_&#1056;&#1077;&#1082;.&#1055;&#1057;%20&#1056;&#1099;&#1096;&#1077;&#1074;&#1086;.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Documents%20and%20Settings\klepikov_yg\&#1056;&#1072;&#1073;&#1086;&#1095;&#1080;&#1081;%20&#1089;&#1090;&#1086;&#1083;\Information%20blok.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20and%20Settings\klepikov_yg\Local%20Settings\Temporary%20Internet%20Files\Content.Outlook\2UMNX8RJ\Information%20blok.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X:\Users\ANTONO~1\AppData\Local\Temp\AsudViewed\0900000386ea367c\&#1060;&#1054;&#1056;&#1052;&#1040;_2_&#1064;&#1040;&#1041;&#1051;&#1054;&#1053;_&#1053;&#1054;&#1042;&#1067;&#1045;_14.07.201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X:\02%20&#1055;&#1072;&#1087;&#1082;&#1080;%20&#1088;&#1072;&#1073;&#1086;&#1095;&#1080;&#1093;%20&#1075;&#1088;&#1091;&#1087;&#1087;\&#1044;&#1058;&#1069;\!%20&#1048;&#1085;&#1074;&#1077;&#1089;&#1090;&#1080;&#1094;&#1080;&#1086;&#1085;&#1085;&#1099;&#1077;%20&#1087;&#1088;&#1086;&#1075;&#1088;&#1072;&#1084;&#1084;&#1099;\&#1048;&#1055;&#1056;%202020\1_522-&#1060;&#1047;%20&#1052;&#1055;&#1048;%200,2-0,4\&#1055;&#1072;&#1089;&#1087;&#1086;&#1088;&#1090;%20&#1087;&#1088;&#1086;&#1077;&#1082;&#1090;&#1072;%20&#1087;&#1086;%20&#1060;&#1047;%20522%20003-15-1-05.20-0037.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X:\02%20&#1055;&#1072;&#1087;&#1082;&#1080;%20&#1088;&#1072;&#1073;&#1086;&#1095;&#1080;&#1093;%20&#1075;&#1088;&#1091;&#1087;&#1087;\&#1044;&#1058;&#1069;\!%20&#1048;&#1085;&#1074;&#1077;&#1089;&#1090;&#1080;&#1094;&#1080;&#1086;&#1085;&#1085;&#1099;&#1077;%20&#1087;&#1088;&#1086;&#1075;&#1088;&#1072;&#1084;&#1084;&#1099;\&#1048;&#1055;&#1056;%202021\2021.01.19%202023-2025&#1075;&#1075;\003-15-1-05.20-0047\003-15-1-05.20-0047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Справочник коды"/>
      <sheetName val="база подразделение"/>
      <sheetName val="база статьи затрат"/>
      <sheetName val="БД"/>
      <sheetName val="ID ПС"/>
      <sheetName val="Информ-я о регулируемой орг-и"/>
      <sheetName val="TOPLIWO"/>
      <sheetName val="Нормы325"/>
      <sheetName val="2018"/>
      <sheetName val="2019"/>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Содержание_расшир. формат"/>
      <sheetName val="Содержание_агрегир.формат"/>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ИНСТРУКЦИЯ ПО МЭППИНГУ"/>
      <sheetName val="Содержание - расшир.формат"/>
      <sheetName val="Содержание - агрегир. формат"/>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ФЭ модель"/>
      <sheetName val="ЧЭ"/>
      <sheetName val="ФЭМ ДЗО"/>
      <sheetName val="Проверка"/>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5.Ремонты_старый"/>
      <sheetName val="14 директив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s>
    <sheetDataSet>
      <sheetData sheetId="0">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cell r="G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2">
          <cell r="A2">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ow r="4">
          <cell r="C4" t="str">
            <v>тыс. руб.</v>
          </cell>
        </row>
      </sheetData>
      <sheetData sheetId="155">
        <row r="4">
          <cell r="C4" t="str">
            <v>тыс. руб.</v>
          </cell>
        </row>
      </sheetData>
      <sheetData sheetId="156">
        <row r="4">
          <cell r="C4" t="str">
            <v>тыс. руб.</v>
          </cell>
        </row>
      </sheetData>
      <sheetData sheetId="157">
        <row r="4">
          <cell r="C4" t="str">
            <v>тыс. руб.</v>
          </cell>
        </row>
      </sheetData>
      <sheetData sheetId="158">
        <row r="4">
          <cell r="C4" t="str">
            <v>тыс. руб.</v>
          </cell>
        </row>
      </sheetData>
      <sheetData sheetId="159">
        <row r="4">
          <cell r="C4" t="str">
            <v>тыс. руб.</v>
          </cell>
        </row>
      </sheetData>
      <sheetData sheetId="160">
        <row r="4">
          <cell r="C4" t="str">
            <v>тыс. руб.</v>
          </cell>
        </row>
      </sheetData>
      <sheetData sheetId="161">
        <row r="4">
          <cell r="C4" t="str">
            <v>тыс. руб.</v>
          </cell>
        </row>
      </sheetData>
      <sheetData sheetId="162">
        <row r="4">
          <cell r="C4" t="str">
            <v>тыс. руб.</v>
          </cell>
        </row>
      </sheetData>
      <sheetData sheetId="163">
        <row r="4">
          <cell r="C4" t="str">
            <v>тыс. руб.</v>
          </cell>
        </row>
      </sheetData>
      <sheetData sheetId="164">
        <row r="4">
          <cell r="C4" t="str">
            <v>тыс. руб.</v>
          </cell>
        </row>
      </sheetData>
      <sheetData sheetId="165">
        <row r="4">
          <cell r="C4" t="str">
            <v>тыс. руб.</v>
          </cell>
        </row>
      </sheetData>
      <sheetData sheetId="166">
        <row r="4">
          <cell r="C4" t="str">
            <v>тыс. руб.</v>
          </cell>
        </row>
      </sheetData>
      <sheetData sheetId="167">
        <row r="4">
          <cell r="C4" t="str">
            <v>тыс. руб.</v>
          </cell>
        </row>
      </sheetData>
      <sheetData sheetId="168">
        <row r="4">
          <cell r="C4" t="str">
            <v>тыс. руб.</v>
          </cell>
        </row>
      </sheetData>
      <sheetData sheetId="169">
        <row r="4">
          <cell r="C4" t="str">
            <v>тыс. руб.</v>
          </cell>
        </row>
      </sheetData>
      <sheetData sheetId="170">
        <row r="4">
          <cell r="C4" t="str">
            <v>тыс. руб.</v>
          </cell>
        </row>
      </sheetData>
      <sheetData sheetId="171">
        <row r="4">
          <cell r="C4" t="str">
            <v>тыс. руб.</v>
          </cell>
        </row>
      </sheetData>
      <sheetData sheetId="172">
        <row r="4">
          <cell r="C4" t="str">
            <v>тыс. руб.</v>
          </cell>
        </row>
      </sheetData>
      <sheetData sheetId="173">
        <row r="4">
          <cell r="C4" t="str">
            <v>тыс. руб.</v>
          </cell>
        </row>
      </sheetData>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row r="4">
          <cell r="C4">
            <v>0</v>
          </cell>
        </row>
      </sheetData>
      <sheetData sheetId="189">
        <row r="4">
          <cell r="C4" t="str">
            <v>тыс. руб.</v>
          </cell>
        </row>
      </sheetData>
      <sheetData sheetId="190">
        <row r="4">
          <cell r="C4">
            <v>0</v>
          </cell>
        </row>
      </sheetData>
      <sheetData sheetId="191">
        <row r="4">
          <cell r="C4">
            <v>0</v>
          </cell>
        </row>
      </sheetData>
      <sheetData sheetId="192">
        <row r="4">
          <cell r="C4">
            <v>0</v>
          </cell>
        </row>
      </sheetData>
      <sheetData sheetId="193">
        <row r="4">
          <cell r="C4" t="str">
            <v>тыс. руб.</v>
          </cell>
        </row>
      </sheetData>
      <sheetData sheetId="194">
        <row r="4">
          <cell r="C4">
            <v>0</v>
          </cell>
        </row>
      </sheetData>
      <sheetData sheetId="195">
        <row r="4">
          <cell r="C4">
            <v>0</v>
          </cell>
        </row>
      </sheetData>
      <sheetData sheetId="196">
        <row r="4">
          <cell r="C4">
            <v>0</v>
          </cell>
        </row>
      </sheetData>
      <sheetData sheetId="197">
        <row r="4">
          <cell r="C4">
            <v>0</v>
          </cell>
        </row>
      </sheetData>
      <sheetData sheetId="198">
        <row r="4">
          <cell r="C4">
            <v>0</v>
          </cell>
        </row>
      </sheetData>
      <sheetData sheetId="199">
        <row r="4">
          <cell r="C4">
            <v>0</v>
          </cell>
        </row>
      </sheetData>
      <sheetData sheetId="200">
        <row r="4">
          <cell r="C4">
            <v>0</v>
          </cell>
        </row>
      </sheetData>
      <sheetData sheetId="201">
        <row r="4">
          <cell r="C4">
            <v>0</v>
          </cell>
        </row>
      </sheetData>
      <sheetData sheetId="202">
        <row r="4">
          <cell r="C4">
            <v>0</v>
          </cell>
        </row>
      </sheetData>
      <sheetData sheetId="203">
        <row r="4">
          <cell r="C4">
            <v>0</v>
          </cell>
        </row>
      </sheetData>
      <sheetData sheetId="204">
        <row r="4">
          <cell r="C4">
            <v>0</v>
          </cell>
        </row>
      </sheetData>
      <sheetData sheetId="205">
        <row r="4">
          <cell r="C4">
            <v>0</v>
          </cell>
        </row>
      </sheetData>
      <sheetData sheetId="206">
        <row r="4">
          <cell r="C4">
            <v>0</v>
          </cell>
        </row>
      </sheetData>
      <sheetData sheetId="207">
        <row r="4">
          <cell r="C4">
            <v>0</v>
          </cell>
        </row>
      </sheetData>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ow r="4">
          <cell r="C4">
            <v>0</v>
          </cell>
        </row>
      </sheetData>
      <sheetData sheetId="229">
        <row r="4">
          <cell r="C4">
            <v>0</v>
          </cell>
        </row>
      </sheetData>
      <sheetData sheetId="230">
        <row r="4">
          <cell r="C4">
            <v>0</v>
          </cell>
        </row>
      </sheetData>
      <sheetData sheetId="231">
        <row r="4">
          <cell r="C4" t="str">
            <v>Покупная электроэнергия</v>
          </cell>
        </row>
      </sheetData>
      <sheetData sheetId="232">
        <row r="4">
          <cell r="C4" t="str">
            <v>Покупная электроэнергия</v>
          </cell>
        </row>
      </sheetData>
      <sheetData sheetId="233">
        <row r="4">
          <cell r="C4">
            <v>0</v>
          </cell>
        </row>
      </sheetData>
      <sheetData sheetId="234">
        <row r="4">
          <cell r="C4">
            <v>0</v>
          </cell>
        </row>
      </sheetData>
      <sheetData sheetId="235">
        <row r="4">
          <cell r="C4">
            <v>0</v>
          </cell>
        </row>
      </sheetData>
      <sheetData sheetId="236">
        <row r="4">
          <cell r="C4">
            <v>0</v>
          </cell>
        </row>
      </sheetData>
      <sheetData sheetId="237">
        <row r="4">
          <cell r="C4" t="str">
            <v>Покупная электроэнергия</v>
          </cell>
        </row>
      </sheetData>
      <sheetData sheetId="238">
        <row r="4">
          <cell r="C4" t="str">
            <v>Покупная электроэнергия</v>
          </cell>
        </row>
      </sheetData>
      <sheetData sheetId="239">
        <row r="4">
          <cell r="C4" t="str">
            <v>Покупная электроэнергия</v>
          </cell>
        </row>
      </sheetData>
      <sheetData sheetId="240">
        <row r="4">
          <cell r="C4" t="str">
            <v>Покупная электроэнергия</v>
          </cell>
        </row>
      </sheetData>
      <sheetData sheetId="241">
        <row r="4">
          <cell r="C4">
            <v>0</v>
          </cell>
        </row>
      </sheetData>
      <sheetData sheetId="242">
        <row r="4">
          <cell r="C4">
            <v>0</v>
          </cell>
        </row>
      </sheetData>
      <sheetData sheetId="243">
        <row r="4">
          <cell r="C4">
            <v>0</v>
          </cell>
        </row>
      </sheetData>
      <sheetData sheetId="244">
        <row r="4">
          <cell r="C4">
            <v>0</v>
          </cell>
        </row>
      </sheetData>
      <sheetData sheetId="245">
        <row r="4">
          <cell r="C4">
            <v>0</v>
          </cell>
        </row>
      </sheetData>
      <sheetData sheetId="246">
        <row r="4">
          <cell r="C4" t="str">
            <v>Покупная электроэнергия</v>
          </cell>
        </row>
      </sheetData>
      <sheetData sheetId="247">
        <row r="4">
          <cell r="C4" t="str">
            <v>Покупная электроэнергия</v>
          </cell>
        </row>
      </sheetData>
      <sheetData sheetId="248">
        <row r="4">
          <cell r="C4">
            <v>0</v>
          </cell>
        </row>
      </sheetData>
      <sheetData sheetId="249">
        <row r="4">
          <cell r="C4">
            <v>0</v>
          </cell>
        </row>
      </sheetData>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t="str">
            <v>Покупная электроэнергия</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t="str">
            <v>Покупная электроэнергия</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v>0</v>
          </cell>
        </row>
      </sheetData>
      <sheetData sheetId="264">
        <row r="4">
          <cell r="C4">
            <v>0</v>
          </cell>
        </row>
      </sheetData>
      <sheetData sheetId="265">
        <row r="4">
          <cell r="C4">
            <v>0</v>
          </cell>
        </row>
      </sheetData>
      <sheetData sheetId="266">
        <row r="4">
          <cell r="C4">
            <v>0</v>
          </cell>
        </row>
      </sheetData>
      <sheetData sheetId="267">
        <row r="4">
          <cell r="C4" t="str">
            <v>Покупная электроэнергия</v>
          </cell>
        </row>
      </sheetData>
      <sheetData sheetId="268">
        <row r="4">
          <cell r="C4" t="str">
            <v>Покупная электроэнергия</v>
          </cell>
        </row>
      </sheetData>
      <sheetData sheetId="269">
        <row r="4">
          <cell r="C4" t="str">
            <v>Покупная электроэнергия</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v>0</v>
          </cell>
        </row>
      </sheetData>
      <sheetData sheetId="275">
        <row r="4">
          <cell r="C4" t="str">
            <v>Покупная электроэнергия</v>
          </cell>
        </row>
      </sheetData>
      <sheetData sheetId="276">
        <row r="4">
          <cell r="C4" t="str">
            <v>Покупная электроэнергия</v>
          </cell>
        </row>
      </sheetData>
      <sheetData sheetId="277">
        <row r="4">
          <cell r="C4">
            <v>0</v>
          </cell>
        </row>
      </sheetData>
      <sheetData sheetId="278">
        <row r="4">
          <cell r="C4">
            <v>0</v>
          </cell>
        </row>
      </sheetData>
      <sheetData sheetId="279">
        <row r="4">
          <cell r="C4">
            <v>0</v>
          </cell>
        </row>
      </sheetData>
      <sheetData sheetId="280">
        <row r="4">
          <cell r="C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v>0</v>
          </cell>
        </row>
      </sheetData>
      <sheetData sheetId="286">
        <row r="4">
          <cell r="C4">
            <v>0</v>
          </cell>
        </row>
      </sheetData>
      <sheetData sheetId="287">
        <row r="4">
          <cell r="C4">
            <v>0</v>
          </cell>
        </row>
      </sheetData>
      <sheetData sheetId="288">
        <row r="4">
          <cell r="C4">
            <v>0</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t="str">
            <v>Покупная электроэнергия</v>
          </cell>
        </row>
      </sheetData>
      <sheetData sheetId="293">
        <row r="4">
          <cell r="C4">
            <v>0</v>
          </cell>
        </row>
      </sheetData>
      <sheetData sheetId="294">
        <row r="4">
          <cell r="C4">
            <v>0</v>
          </cell>
        </row>
      </sheetData>
      <sheetData sheetId="295">
        <row r="4">
          <cell r="C4">
            <v>0</v>
          </cell>
        </row>
      </sheetData>
      <sheetData sheetId="296">
        <row r="4">
          <cell r="C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t="str">
            <v>Покупная электроэнергия</v>
          </cell>
        </row>
      </sheetData>
      <sheetData sheetId="301">
        <row r="4">
          <cell r="C4">
            <v>0</v>
          </cell>
        </row>
      </sheetData>
      <sheetData sheetId="302">
        <row r="4">
          <cell r="C4">
            <v>0</v>
          </cell>
        </row>
      </sheetData>
      <sheetData sheetId="303">
        <row r="4">
          <cell r="C4" t="str">
            <v>Покупная электроэнергия</v>
          </cell>
        </row>
      </sheetData>
      <sheetData sheetId="304">
        <row r="4">
          <cell r="C4" t="str">
            <v>Покупная электроэнергия</v>
          </cell>
        </row>
      </sheetData>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ow r="4">
          <cell r="C4" t="str">
            <v>Гуджоян Дмитрий Олегович</v>
          </cell>
        </row>
      </sheetData>
      <sheetData sheetId="347">
        <row r="4">
          <cell r="C4">
            <v>0</v>
          </cell>
        </row>
      </sheetData>
      <sheetData sheetId="348">
        <row r="4">
          <cell r="C4">
            <v>0</v>
          </cell>
        </row>
      </sheetData>
      <sheetData sheetId="349">
        <row r="4">
          <cell r="C4">
            <v>0</v>
          </cell>
        </row>
      </sheetData>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ow r="4">
          <cell r="C4">
            <v>0</v>
          </cell>
        </row>
      </sheetData>
      <sheetData sheetId="364">
        <row r="4">
          <cell r="C4">
            <v>0</v>
          </cell>
        </row>
      </sheetData>
      <sheetData sheetId="365">
        <row r="4">
          <cell r="C4">
            <v>0</v>
          </cell>
        </row>
      </sheetData>
      <sheetData sheetId="366" refreshError="1"/>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ow r="4">
          <cell r="C4">
            <v>0</v>
          </cell>
        </row>
      </sheetData>
      <sheetData sheetId="441" refreshError="1"/>
      <sheetData sheetId="442"/>
      <sheetData sheetId="443"/>
      <sheetData sheetId="444">
        <row r="5">
          <cell r="G5">
            <v>0</v>
          </cell>
        </row>
      </sheetData>
      <sheetData sheetId="445"/>
      <sheetData sheetId="446"/>
      <sheetData sheetId="447"/>
      <sheetData sheetId="448"/>
      <sheetData sheetId="449"/>
      <sheetData sheetId="450"/>
      <sheetData sheetId="451" refreshError="1"/>
      <sheetData sheetId="452" refreshError="1"/>
      <sheetData sheetId="453">
        <row r="4">
          <cell r="C4" t="str">
            <v>Приказом Минэнерго России от 15.11.2019 г. №8@</v>
          </cell>
        </row>
      </sheetData>
      <sheetData sheetId="454"/>
      <sheetData sheetId="455"/>
      <sheetData sheetId="456" refreshError="1"/>
      <sheetData sheetId="457" refreshError="1"/>
      <sheetData sheetId="458">
        <row r="4">
          <cell r="C4">
            <v>0</v>
          </cell>
        </row>
      </sheetData>
      <sheetData sheetId="45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УФ-61"/>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 val="ФБР"/>
      <sheetName val="топография"/>
      <sheetName val="14б дпн отчет"/>
      <sheetName val="16а сводный анализ"/>
      <sheetName val="Таб1.1"/>
      <sheetName val="Список"/>
      <sheetName val="иртышская"/>
      <sheetName val="таврическая"/>
      <sheetName val="сибирь"/>
      <sheetName val="Доходы от эл. и теплоэнергии"/>
      <sheetName val="MTO REV.0"/>
      <sheetName val="Поставщики и субподрядчики"/>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TEHSHEET"/>
      <sheetName val="НЕДЕЛИ"/>
      <sheetName val="реализация⼘6㮧疽М"/>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Список дефектов"/>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1.3 Расчет НВВ по RAB (2022)"/>
      <sheetName val="1.7 Баланс ээ"/>
      <sheetName val=" O_x0000__x0000__x0000_"/>
      <sheetName val=" O???"/>
      <sheetName val=" O_x0000_"/>
      <sheetName val=" O"/>
      <sheetName val=" O?"/>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2"/>
      <sheetName val="0.1"/>
      <sheetName val="1"/>
      <sheetName val="10"/>
      <sheetName val="11"/>
      <sheetName val="12"/>
      <sheetName val="13"/>
      <sheetName val="14"/>
      <sheetName val="18"/>
      <sheetName val="24.1"/>
      <sheetName val="30"/>
      <sheetName val="6.1"/>
      <sheetName val="7"/>
      <sheetName val="8"/>
      <sheetName val="9"/>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ow r="8">
          <cell r="D8">
            <v>15739</v>
          </cell>
        </row>
      </sheetData>
      <sheetData sheetId="135" refreshError="1"/>
      <sheetData sheetId="136" refreshError="1"/>
      <sheetData sheetId="137" refreshError="1"/>
      <sheetData sheetId="138" refreshError="1"/>
      <sheetData sheetId="139">
        <row r="8">
          <cell r="D8">
            <v>15739</v>
          </cell>
        </row>
      </sheetData>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ow r="15">
          <cell r="F15" t="str">
            <v>План движения потоков наличности ОАО "Ленэнерго" на 4 квартал 2012 года</v>
          </cell>
        </row>
      </sheetData>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ow r="2">
          <cell r="A2">
            <v>0</v>
          </cell>
        </row>
      </sheetData>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ow r="2">
          <cell r="A2">
            <v>0</v>
          </cell>
        </row>
      </sheetData>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v>0</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ow r="2">
          <cell r="A2">
            <v>0</v>
          </cell>
        </row>
      </sheetData>
      <sheetData sheetId="325">
        <row r="2">
          <cell r="A2">
            <v>0</v>
          </cell>
        </row>
      </sheetData>
      <sheetData sheetId="326" refreshError="1"/>
      <sheetData sheetId="327" refreshError="1"/>
      <sheetData sheetId="328" refreshError="1"/>
      <sheetData sheetId="329" refreshError="1"/>
      <sheetData sheetId="330">
        <row r="2">
          <cell r="A2">
            <v>0</v>
          </cell>
        </row>
      </sheetData>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ow r="2">
          <cell r="A2">
            <v>0</v>
          </cell>
        </row>
      </sheetData>
      <sheetData sheetId="418">
        <row r="2">
          <cell r="A2">
            <v>0</v>
          </cell>
        </row>
      </sheetData>
      <sheetData sheetId="419">
        <row r="2">
          <cell r="A2">
            <v>0</v>
          </cell>
        </row>
      </sheetData>
      <sheetData sheetId="420">
        <row r="2">
          <cell r="A2">
            <v>0</v>
          </cell>
        </row>
      </sheetData>
      <sheetData sheetId="421">
        <row r="2">
          <cell r="A2">
            <v>0</v>
          </cell>
        </row>
      </sheetData>
      <sheetData sheetId="422">
        <row r="2">
          <cell r="A2">
            <v>0</v>
          </cell>
        </row>
      </sheetData>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row r="8">
          <cell r="D8">
            <v>15739</v>
          </cell>
        </row>
      </sheetData>
      <sheetData sheetId="447">
        <row r="8">
          <cell r="D8">
            <v>15739</v>
          </cell>
        </row>
      </sheetData>
      <sheetData sheetId="448">
        <row r="8">
          <cell r="D8">
            <v>15739</v>
          </cell>
        </row>
      </sheetData>
      <sheetData sheetId="449">
        <row r="8">
          <cell r="D8">
            <v>15739</v>
          </cell>
        </row>
      </sheetData>
      <sheetData sheetId="450">
        <row r="8">
          <cell r="D8">
            <v>15739</v>
          </cell>
        </row>
      </sheetData>
      <sheetData sheetId="451">
        <row r="8">
          <cell r="D8">
            <v>15739</v>
          </cell>
        </row>
      </sheetData>
      <sheetData sheetId="452">
        <row r="8">
          <cell r="D8">
            <v>15739</v>
          </cell>
        </row>
      </sheetData>
      <sheetData sheetId="453">
        <row r="8">
          <cell r="D8">
            <v>15739</v>
          </cell>
        </row>
      </sheetData>
      <sheetData sheetId="454">
        <row r="8">
          <cell r="D8">
            <v>15739</v>
          </cell>
        </row>
      </sheetData>
      <sheetData sheetId="455">
        <row r="8">
          <cell r="D8">
            <v>15739</v>
          </cell>
        </row>
      </sheetData>
      <sheetData sheetId="456">
        <row r="8">
          <cell r="D8">
            <v>15739</v>
          </cell>
        </row>
      </sheetData>
      <sheetData sheetId="457">
        <row r="8">
          <cell r="D8">
            <v>15739</v>
          </cell>
        </row>
      </sheetData>
      <sheetData sheetId="458">
        <row r="8">
          <cell r="D8">
            <v>15739</v>
          </cell>
        </row>
      </sheetData>
      <sheetData sheetId="459">
        <row r="8">
          <cell r="D8">
            <v>15739</v>
          </cell>
        </row>
      </sheetData>
      <sheetData sheetId="460">
        <row r="8">
          <cell r="D8">
            <v>15739</v>
          </cell>
        </row>
      </sheetData>
      <sheetData sheetId="461">
        <row r="8">
          <cell r="D8">
            <v>15739</v>
          </cell>
        </row>
      </sheetData>
      <sheetData sheetId="462">
        <row r="8">
          <cell r="D8">
            <v>15739</v>
          </cell>
        </row>
      </sheetData>
      <sheetData sheetId="463">
        <row r="8">
          <cell r="D8">
            <v>15739</v>
          </cell>
        </row>
      </sheetData>
      <sheetData sheetId="464">
        <row r="8">
          <cell r="D8">
            <v>15739</v>
          </cell>
        </row>
      </sheetData>
      <sheetData sheetId="465">
        <row r="8">
          <cell r="D8">
            <v>15739</v>
          </cell>
        </row>
      </sheetData>
      <sheetData sheetId="466">
        <row r="8">
          <cell r="D8">
            <v>15739</v>
          </cell>
        </row>
      </sheetData>
      <sheetData sheetId="467">
        <row r="8">
          <cell r="D8">
            <v>15739</v>
          </cell>
        </row>
      </sheetData>
      <sheetData sheetId="468">
        <row r="8">
          <cell r="D8">
            <v>15739</v>
          </cell>
        </row>
      </sheetData>
      <sheetData sheetId="469">
        <row r="8">
          <cell r="D8">
            <v>15739</v>
          </cell>
        </row>
      </sheetData>
      <sheetData sheetId="470">
        <row r="8">
          <cell r="D8">
            <v>15739</v>
          </cell>
        </row>
      </sheetData>
      <sheetData sheetId="471">
        <row r="8">
          <cell r="D8">
            <v>15739</v>
          </cell>
        </row>
      </sheetData>
      <sheetData sheetId="472">
        <row r="8">
          <cell r="D8">
            <v>15739</v>
          </cell>
        </row>
      </sheetData>
      <sheetData sheetId="473">
        <row r="8">
          <cell r="D8">
            <v>15739</v>
          </cell>
        </row>
      </sheetData>
      <sheetData sheetId="474">
        <row r="8">
          <cell r="D8">
            <v>15739</v>
          </cell>
        </row>
      </sheetData>
      <sheetData sheetId="475">
        <row r="8">
          <cell r="D8">
            <v>15739</v>
          </cell>
        </row>
      </sheetData>
      <sheetData sheetId="476">
        <row r="8">
          <cell r="D8">
            <v>15739</v>
          </cell>
        </row>
      </sheetData>
      <sheetData sheetId="477">
        <row r="8">
          <cell r="D8">
            <v>15739</v>
          </cell>
        </row>
      </sheetData>
      <sheetData sheetId="478">
        <row r="8">
          <cell r="D8">
            <v>15739</v>
          </cell>
        </row>
      </sheetData>
      <sheetData sheetId="479">
        <row r="8">
          <cell r="D8">
            <v>15739</v>
          </cell>
        </row>
      </sheetData>
      <sheetData sheetId="480">
        <row r="8">
          <cell r="D8">
            <v>15739</v>
          </cell>
        </row>
      </sheetData>
      <sheetData sheetId="481">
        <row r="8">
          <cell r="D8">
            <v>15739</v>
          </cell>
        </row>
      </sheetData>
      <sheetData sheetId="482">
        <row r="8">
          <cell r="D8">
            <v>15739</v>
          </cell>
        </row>
      </sheetData>
      <sheetData sheetId="483">
        <row r="8">
          <cell r="D8">
            <v>15739</v>
          </cell>
        </row>
      </sheetData>
      <sheetData sheetId="484">
        <row r="8">
          <cell r="D8">
            <v>15739</v>
          </cell>
        </row>
      </sheetData>
      <sheetData sheetId="485">
        <row r="8">
          <cell r="D8">
            <v>15739</v>
          </cell>
        </row>
      </sheetData>
      <sheetData sheetId="486">
        <row r="8">
          <cell r="D8">
            <v>15739</v>
          </cell>
        </row>
      </sheetData>
      <sheetData sheetId="487">
        <row r="8">
          <cell r="D8">
            <v>15739</v>
          </cell>
        </row>
      </sheetData>
      <sheetData sheetId="488">
        <row r="8">
          <cell r="D8">
            <v>15739</v>
          </cell>
        </row>
      </sheetData>
      <sheetData sheetId="489">
        <row r="8">
          <cell r="D8">
            <v>15739</v>
          </cell>
        </row>
      </sheetData>
      <sheetData sheetId="490">
        <row r="8">
          <cell r="D8">
            <v>15739</v>
          </cell>
        </row>
      </sheetData>
      <sheetData sheetId="491">
        <row r="8">
          <cell r="D8">
            <v>15739</v>
          </cell>
        </row>
      </sheetData>
      <sheetData sheetId="492">
        <row r="8">
          <cell r="D8">
            <v>15739</v>
          </cell>
        </row>
      </sheetData>
      <sheetData sheetId="493">
        <row r="2">
          <cell r="A2">
            <v>0</v>
          </cell>
        </row>
      </sheetData>
      <sheetData sheetId="494">
        <row r="2">
          <cell r="A2">
            <v>0</v>
          </cell>
        </row>
      </sheetData>
      <sheetData sheetId="495">
        <row r="2">
          <cell r="A2">
            <v>0</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t="str">
            <v>ТЭС-1</v>
          </cell>
        </row>
      </sheetData>
      <sheetData sheetId="519">
        <row r="2">
          <cell r="A2">
            <v>0</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sheetData sheetId="667"/>
      <sheetData sheetId="668"/>
      <sheetData sheetId="669" refreshError="1"/>
      <sheetData sheetId="670" refreshError="1"/>
      <sheetData sheetId="671" refreshError="1"/>
      <sheetData sheetId="672"/>
      <sheetData sheetId="673"/>
      <sheetData sheetId="674" refreshError="1"/>
      <sheetData sheetId="675" refreshError="1"/>
      <sheetData sheetId="676" refreshError="1"/>
      <sheetData sheetId="67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共機J"/>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s>
    <sheetDataSet>
      <sheetData sheetId="0">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xml:space="preserve"> </v>
          </cell>
          <cell r="G22">
            <v>0</v>
          </cell>
        </row>
        <row r="23">
          <cell r="F23">
            <v>0</v>
          </cell>
          <cell r="G23">
            <v>0</v>
          </cell>
        </row>
        <row r="24">
          <cell r="F24">
            <v>0</v>
          </cell>
          <cell r="G24">
            <v>0</v>
          </cell>
        </row>
        <row r="25">
          <cell r="F25">
            <v>0</v>
          </cell>
          <cell r="G25">
            <v>0</v>
          </cell>
        </row>
      </sheetData>
      <sheetData sheetId="1"/>
      <sheetData sheetId="2">
        <row r="4">
          <cell r="C4">
            <v>0</v>
          </cell>
        </row>
      </sheetData>
      <sheetData sheetId="3">
        <row r="4">
          <cell r="C4">
            <v>0</v>
          </cell>
        </row>
      </sheetData>
      <sheetData sheetId="4">
        <row r="4">
          <cell r="C4">
            <v>0</v>
          </cell>
        </row>
      </sheetData>
      <sheetData sheetId="5">
        <row r="4">
          <cell r="C4">
            <v>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65048.456920000004</v>
          </cell>
        </row>
      </sheetData>
      <sheetData sheetId="367">
        <row r="9">
          <cell r="E9">
            <v>0</v>
          </cell>
        </row>
      </sheetData>
      <sheetData sheetId="368">
        <row r="9">
          <cell r="E9">
            <v>0</v>
          </cell>
        </row>
      </sheetData>
      <sheetData sheetId="369"/>
      <sheetData sheetId="370"/>
      <sheetData sheetId="371"/>
      <sheetData sheetId="372">
        <row r="9">
          <cell r="E9">
            <v>0</v>
          </cell>
        </row>
      </sheetData>
      <sheetData sheetId="373"/>
      <sheetData sheetId="374"/>
      <sheetData sheetId="375"/>
      <sheetData sheetId="376" refreshError="1"/>
      <sheetData sheetId="377" refreshError="1"/>
      <sheetData sheetId="378" refreshError="1"/>
      <sheetData sheetId="379" refreshError="1"/>
      <sheetData sheetId="380"/>
      <sheetData sheetId="381"/>
      <sheetData sheetId="382"/>
      <sheetData sheetId="383"/>
      <sheetData sheetId="384"/>
      <sheetData sheetId="385">
        <row r="9">
          <cell r="E9">
            <v>0</v>
          </cell>
        </row>
      </sheetData>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ow r="5">
          <cell r="C5">
            <v>0</v>
          </cell>
        </row>
      </sheetData>
      <sheetData sheetId="402"/>
      <sheetData sheetId="403"/>
      <sheetData sheetId="404"/>
      <sheetData sheetId="405"/>
      <sheetData sheetId="406"/>
      <sheetData sheetId="407" refreshError="1"/>
      <sheetData sheetId="408">
        <row r="5">
          <cell r="C5">
            <v>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инмодель"/>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26">
          <cell r="C26" t="str">
            <v>Архангельская область</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29">
          <cell r="O29">
            <v>114.55672567536001</v>
          </cell>
          <cell r="Q29">
            <v>139.19245542219352</v>
          </cell>
          <cell r="S29">
            <v>137.63272873106027</v>
          </cell>
          <cell r="U29">
            <v>150.97972765592542</v>
          </cell>
          <cell r="W29">
            <v>234.31201295295938</v>
          </cell>
        </row>
        <row r="30">
          <cell r="M30">
            <v>58.94965366200001</v>
          </cell>
        </row>
      </sheetData>
      <sheetData sheetId="11" refreshError="1"/>
      <sheetData sheetId="1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sheetName val="6.1. Паспорт сетевой график "/>
      <sheetName val="6.2. Паспорт фин осв ввод"/>
      <sheetName val="7. Паспорт отчет о закупке "/>
      <sheetName val="8. Общие сведения "/>
      <sheetName val="финмодель"/>
      <sheetName val="Приложение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32">
          <cell r="V32">
            <v>8.190600000000002E-2</v>
          </cell>
          <cell r="AD32">
            <v>5.8714260000000014</v>
          </cell>
          <cell r="AH32">
            <v>9.2781920000000007</v>
          </cell>
          <cell r="AL32">
            <v>6.3164860000000003</v>
          </cell>
        </row>
      </sheetData>
      <sheetData sheetId="10" refreshError="1"/>
      <sheetData sheetId="11" refreshError="1"/>
      <sheetData sheetId="12"/>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6" workbookViewId="0">
      <selection activeCell="C48" sqref="C48:C49"/>
    </sheetView>
  </sheetViews>
  <sheetFormatPr defaultColWidth="9" defaultRowHeight="15.75" x14ac:dyDescent="0.25"/>
  <cols>
    <col min="1" max="1" width="9" style="1" customWidth="1"/>
    <col min="2" max="2" width="56.85546875" style="1" customWidth="1"/>
    <col min="3" max="3" width="63.28515625" style="1" customWidth="1"/>
    <col min="4" max="4" width="14" bestFit="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90" t="s">
        <v>3</v>
      </c>
      <c r="B5" s="190"/>
      <c r="C5" s="190"/>
    </row>
    <row r="7" spans="1:3" s="1" customFormat="1" ht="18.95" customHeight="1" x14ac:dyDescent="0.3">
      <c r="A7" s="191" t="s">
        <v>4</v>
      </c>
      <c r="B7" s="191"/>
      <c r="C7" s="191"/>
    </row>
    <row r="9" spans="1:3" s="1" customFormat="1" ht="15.95" customHeight="1" x14ac:dyDescent="0.25">
      <c r="A9" s="190" t="s">
        <v>5</v>
      </c>
      <c r="B9" s="190"/>
      <c r="C9" s="190"/>
    </row>
    <row r="10" spans="1:3" s="1" customFormat="1" ht="15.95" customHeight="1" x14ac:dyDescent="0.25">
      <c r="A10" s="188" t="s">
        <v>6</v>
      </c>
      <c r="B10" s="188"/>
      <c r="C10" s="188"/>
    </row>
    <row r="12" spans="1:3" s="1" customFormat="1" ht="15.95" customHeight="1" x14ac:dyDescent="0.25">
      <c r="A12" s="190" t="s">
        <v>7</v>
      </c>
      <c r="B12" s="190"/>
      <c r="C12" s="190"/>
    </row>
    <row r="13" spans="1:3" s="1" customFormat="1" ht="15.95" customHeight="1" x14ac:dyDescent="0.25">
      <c r="A13" s="188" t="s">
        <v>8</v>
      </c>
      <c r="B13" s="188"/>
      <c r="C13" s="188"/>
    </row>
    <row r="15" spans="1:3" s="1" customFormat="1" ht="32.1" customHeight="1" x14ac:dyDescent="0.25">
      <c r="A15" s="187" t="s">
        <v>632</v>
      </c>
      <c r="B15" s="187"/>
      <c r="C15" s="187"/>
    </row>
    <row r="16" spans="1:3" s="1" customFormat="1" ht="15.95" customHeight="1" x14ac:dyDescent="0.25">
      <c r="A16" s="188" t="s">
        <v>10</v>
      </c>
      <c r="B16" s="188"/>
      <c r="C16" s="188"/>
    </row>
    <row r="18" spans="1:3" s="1" customFormat="1" ht="18.95" customHeight="1" x14ac:dyDescent="0.3">
      <c r="A18" s="189" t="s">
        <v>11</v>
      </c>
      <c r="B18" s="189"/>
      <c r="C18" s="189"/>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11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189.95"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257.10000000000002" customHeight="1" x14ac:dyDescent="0.25">
      <c r="A40" s="3" t="s">
        <v>54</v>
      </c>
      <c r="B40" s="3" t="s">
        <v>55</v>
      </c>
      <c r="C40" s="168" t="s">
        <v>720</v>
      </c>
    </row>
    <row r="41" spans="1:3" s="1" customFormat="1" ht="95.1" customHeight="1" x14ac:dyDescent="0.25">
      <c r="A41" s="3" t="s">
        <v>56</v>
      </c>
      <c r="B41" s="3" t="s">
        <v>57</v>
      </c>
      <c r="C41" s="3" t="s">
        <v>43</v>
      </c>
    </row>
    <row r="42" spans="1:3" s="1" customFormat="1" ht="63" customHeight="1" x14ac:dyDescent="0.25">
      <c r="A42" s="3" t="s">
        <v>58</v>
      </c>
      <c r="B42" s="3" t="s">
        <v>59</v>
      </c>
      <c r="C42" s="3" t="s">
        <v>60</v>
      </c>
    </row>
    <row r="43" spans="1:3" s="1" customFormat="1" ht="158.1" customHeight="1" x14ac:dyDescent="0.25">
      <c r="A43" s="3" t="s">
        <v>61</v>
      </c>
      <c r="B43" s="3" t="s">
        <v>62</v>
      </c>
      <c r="C43" s="3" t="s">
        <v>63</v>
      </c>
    </row>
    <row r="44" spans="1:3" s="1" customFormat="1" ht="78.95" customHeight="1" x14ac:dyDescent="0.25">
      <c r="A44" s="3" t="s">
        <v>64</v>
      </c>
      <c r="B44" s="3" t="s">
        <v>65</v>
      </c>
      <c r="C44" s="3" t="s">
        <v>60</v>
      </c>
    </row>
    <row r="45" spans="1:3" s="1" customFormat="1" ht="78.95" customHeight="1" x14ac:dyDescent="0.25">
      <c r="A45" s="3" t="s">
        <v>66</v>
      </c>
      <c r="B45" s="3" t="s">
        <v>67</v>
      </c>
      <c r="C45" s="3" t="s">
        <v>60</v>
      </c>
    </row>
    <row r="46" spans="1:3" s="1" customFormat="1" ht="78.95" customHeight="1" x14ac:dyDescent="0.25">
      <c r="A46" s="3" t="s">
        <v>68</v>
      </c>
      <c r="B46" s="3" t="s">
        <v>69</v>
      </c>
      <c r="C46" s="3" t="s">
        <v>60</v>
      </c>
    </row>
    <row r="47" spans="1:3" ht="15.95" customHeight="1" x14ac:dyDescent="0.25">
      <c r="A47" s="3"/>
      <c r="B47" s="3"/>
      <c r="C47" s="3"/>
    </row>
    <row r="48" spans="1:3" s="1" customFormat="1" ht="48" customHeight="1" x14ac:dyDescent="0.25">
      <c r="A48" s="3" t="s">
        <v>70</v>
      </c>
      <c r="B48" s="3" t="s">
        <v>71</v>
      </c>
      <c r="C48" s="169" t="s">
        <v>721</v>
      </c>
    </row>
    <row r="49" spans="1:3" s="1" customFormat="1" ht="48" customHeight="1" x14ac:dyDescent="0.25">
      <c r="A49" s="3" t="s">
        <v>72</v>
      </c>
      <c r="B49" s="3" t="s">
        <v>73</v>
      </c>
      <c r="C49" s="169" t="s">
        <v>722</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tabSelected="1" topLeftCell="A13" workbookViewId="0">
      <selection activeCell="AG20" sqref="A20:AG80"/>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A1" s="23"/>
      <c r="B1" s="23"/>
      <c r="C1" s="24" t="s">
        <v>633</v>
      </c>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5" t="s">
        <v>0</v>
      </c>
    </row>
    <row r="2" spans="1:33" ht="15.95" customHeight="1" x14ac:dyDescent="0.25">
      <c r="A2" s="23"/>
      <c r="B2" s="23"/>
      <c r="C2" s="24" t="s">
        <v>633</v>
      </c>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5" t="s">
        <v>1</v>
      </c>
    </row>
    <row r="3" spans="1:33" ht="15.95" customHeight="1" x14ac:dyDescent="0.25">
      <c r="A3" s="23"/>
      <c r="B3" s="23"/>
      <c r="C3" s="24" t="s">
        <v>633</v>
      </c>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5" t="s">
        <v>2</v>
      </c>
    </row>
    <row r="4" spans="1:33" ht="15.95" customHeight="1" x14ac:dyDescent="0.25">
      <c r="A4" s="227" t="s">
        <v>3</v>
      </c>
      <c r="B4" s="227"/>
      <c r="C4" s="227"/>
      <c r="D4" s="227"/>
      <c r="E4" s="227"/>
      <c r="F4" s="227"/>
      <c r="G4" s="227"/>
      <c r="H4" s="227"/>
      <c r="I4" s="227"/>
      <c r="J4" s="227"/>
      <c r="K4" s="227"/>
      <c r="L4" s="227"/>
      <c r="M4" s="227"/>
      <c r="N4" s="227"/>
      <c r="O4" s="227"/>
      <c r="P4" s="227"/>
      <c r="Q4" s="227"/>
      <c r="R4" s="227"/>
      <c r="S4" s="227"/>
      <c r="T4" s="227"/>
      <c r="U4" s="227"/>
      <c r="V4" s="23"/>
      <c r="W4" s="23"/>
      <c r="X4" s="23"/>
      <c r="Y4" s="23"/>
      <c r="Z4" s="23"/>
      <c r="AA4" s="23"/>
      <c r="AB4" s="23"/>
      <c r="AC4" s="23"/>
      <c r="AD4" s="23"/>
      <c r="AE4" s="23"/>
      <c r="AF4" s="23"/>
      <c r="AG4" s="23"/>
    </row>
    <row r="5" spans="1:33" ht="15.95" customHeight="1" x14ac:dyDescent="0.25">
      <c r="A5" s="23"/>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row>
    <row r="6" spans="1:33" ht="18.95" customHeight="1" x14ac:dyDescent="0.3">
      <c r="A6" s="228" t="s">
        <v>634</v>
      </c>
      <c r="B6" s="228"/>
      <c r="C6" s="228"/>
      <c r="D6" s="228"/>
      <c r="E6" s="228"/>
      <c r="F6" s="228"/>
      <c r="G6" s="228"/>
      <c r="H6" s="228"/>
      <c r="I6" s="228"/>
      <c r="J6" s="228"/>
      <c r="K6" s="228"/>
      <c r="L6" s="228"/>
      <c r="M6" s="228"/>
      <c r="N6" s="228"/>
      <c r="O6" s="228"/>
      <c r="P6" s="228"/>
      <c r="Q6" s="228"/>
      <c r="R6" s="228"/>
      <c r="S6" s="228"/>
      <c r="T6" s="228"/>
      <c r="U6" s="228"/>
      <c r="V6" s="23"/>
      <c r="W6" s="23"/>
      <c r="X6" s="23"/>
      <c r="Y6" s="23"/>
      <c r="Z6" s="23"/>
      <c r="AA6" s="23"/>
      <c r="AB6" s="23"/>
      <c r="AC6" s="23"/>
      <c r="AD6" s="23"/>
      <c r="AE6" s="23"/>
      <c r="AF6" s="23"/>
      <c r="AG6" s="23"/>
    </row>
    <row r="7" spans="1:33" ht="15.95" customHeight="1" x14ac:dyDescent="0.25">
      <c r="A7" s="23"/>
      <c r="B7" s="23"/>
      <c r="C7" s="23"/>
      <c r="D7" s="23"/>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23"/>
    </row>
    <row r="8" spans="1:33" ht="15.95" customHeight="1" x14ac:dyDescent="0.25">
      <c r="A8" s="227" t="s">
        <v>5</v>
      </c>
      <c r="B8" s="227"/>
      <c r="C8" s="227"/>
      <c r="D8" s="227"/>
      <c r="E8" s="227"/>
      <c r="F8" s="227"/>
      <c r="G8" s="227"/>
      <c r="H8" s="227"/>
      <c r="I8" s="227"/>
      <c r="J8" s="227"/>
      <c r="K8" s="227"/>
      <c r="L8" s="227"/>
      <c r="M8" s="227"/>
      <c r="N8" s="227"/>
      <c r="O8" s="227"/>
      <c r="P8" s="227"/>
      <c r="Q8" s="227"/>
      <c r="R8" s="227"/>
      <c r="S8" s="227"/>
      <c r="T8" s="227"/>
      <c r="U8" s="227"/>
      <c r="V8" s="23"/>
      <c r="W8" s="23"/>
      <c r="X8" s="23"/>
      <c r="Y8" s="23"/>
      <c r="Z8" s="23"/>
      <c r="AA8" s="23"/>
      <c r="AB8" s="23"/>
      <c r="AC8" s="23"/>
      <c r="AD8" s="23"/>
      <c r="AE8" s="23"/>
      <c r="AF8" s="23"/>
      <c r="AG8" s="23"/>
    </row>
    <row r="9" spans="1:33" ht="15.95" customHeight="1" x14ac:dyDescent="0.25">
      <c r="A9" s="226" t="s">
        <v>635</v>
      </c>
      <c r="B9" s="226"/>
      <c r="C9" s="226"/>
      <c r="D9" s="226"/>
      <c r="E9" s="226"/>
      <c r="F9" s="226"/>
      <c r="G9" s="226"/>
      <c r="H9" s="226"/>
      <c r="I9" s="226"/>
      <c r="J9" s="226"/>
      <c r="K9" s="226"/>
      <c r="L9" s="226"/>
      <c r="M9" s="226"/>
      <c r="N9" s="226"/>
      <c r="O9" s="226"/>
      <c r="P9" s="226"/>
      <c r="Q9" s="226"/>
      <c r="R9" s="226"/>
      <c r="S9" s="226"/>
      <c r="T9" s="226"/>
      <c r="U9" s="226"/>
      <c r="V9" s="23"/>
      <c r="W9" s="23"/>
      <c r="X9" s="23"/>
      <c r="Y9" s="23"/>
      <c r="Z9" s="23"/>
      <c r="AA9" s="23"/>
      <c r="AB9" s="23"/>
      <c r="AC9" s="23"/>
      <c r="AD9" s="23"/>
      <c r="AE9" s="23"/>
      <c r="AF9" s="23"/>
      <c r="AG9" s="23"/>
    </row>
    <row r="10" spans="1:33" ht="15.95" customHeight="1" x14ac:dyDescent="0.25">
      <c r="A10" s="23"/>
      <c r="B10" s="23"/>
      <c r="C10" s="23"/>
      <c r="D10" s="23"/>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row>
    <row r="11" spans="1:33" ht="15.95" customHeight="1" x14ac:dyDescent="0.25">
      <c r="A11" s="227" t="s">
        <v>7</v>
      </c>
      <c r="B11" s="227"/>
      <c r="C11" s="227"/>
      <c r="D11" s="227"/>
      <c r="E11" s="227"/>
      <c r="F11" s="227"/>
      <c r="G11" s="227"/>
      <c r="H11" s="227"/>
      <c r="I11" s="227"/>
      <c r="J11" s="227"/>
      <c r="K11" s="227"/>
      <c r="L11" s="227"/>
      <c r="M11" s="227"/>
      <c r="N11" s="227"/>
      <c r="O11" s="227"/>
      <c r="P11" s="227"/>
      <c r="Q11" s="227"/>
      <c r="R11" s="227"/>
      <c r="S11" s="227"/>
      <c r="T11" s="227"/>
      <c r="U11" s="227"/>
      <c r="V11" s="23"/>
      <c r="W11" s="23"/>
      <c r="X11" s="23"/>
      <c r="Y11" s="23"/>
      <c r="Z11" s="23"/>
      <c r="AA11" s="23"/>
      <c r="AB11" s="23"/>
      <c r="AC11" s="23"/>
      <c r="AD11" s="23"/>
      <c r="AE11" s="23"/>
      <c r="AF11" s="23"/>
      <c r="AG11" s="23"/>
    </row>
    <row r="12" spans="1:33" ht="15.95" customHeight="1" x14ac:dyDescent="0.25">
      <c r="A12" s="226" t="s">
        <v>636</v>
      </c>
      <c r="B12" s="226"/>
      <c r="C12" s="226"/>
      <c r="D12" s="226"/>
      <c r="E12" s="226"/>
      <c r="F12" s="226"/>
      <c r="G12" s="226"/>
      <c r="H12" s="226"/>
      <c r="I12" s="226"/>
      <c r="J12" s="226"/>
      <c r="K12" s="226"/>
      <c r="L12" s="226"/>
      <c r="M12" s="226"/>
      <c r="N12" s="226"/>
      <c r="O12" s="226"/>
      <c r="P12" s="226"/>
      <c r="Q12" s="226"/>
      <c r="R12" s="226"/>
      <c r="S12" s="226"/>
      <c r="T12" s="226"/>
      <c r="U12" s="226"/>
      <c r="V12" s="23"/>
      <c r="W12" s="23"/>
      <c r="X12" s="23"/>
      <c r="Y12" s="23"/>
      <c r="Z12" s="23"/>
      <c r="AA12" s="23"/>
      <c r="AB12" s="23"/>
      <c r="AC12" s="23"/>
      <c r="AD12" s="23"/>
      <c r="AE12" s="23"/>
      <c r="AF12" s="23"/>
      <c r="AG12" s="23"/>
    </row>
    <row r="13" spans="1:33" ht="15.95" customHeight="1" x14ac:dyDescent="0.25">
      <c r="A13" s="23"/>
      <c r="B13" s="23"/>
      <c r="C13" s="23"/>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row>
    <row r="14" spans="1:33" ht="15.95" customHeight="1" x14ac:dyDescent="0.25">
      <c r="A14" s="229" t="s">
        <v>632</v>
      </c>
      <c r="B14" s="229"/>
      <c r="C14" s="229"/>
      <c r="D14" s="229"/>
      <c r="E14" s="229"/>
      <c r="F14" s="229"/>
      <c r="G14" s="229"/>
      <c r="H14" s="229"/>
      <c r="I14" s="229"/>
      <c r="J14" s="229"/>
      <c r="K14" s="229"/>
      <c r="L14" s="229"/>
      <c r="M14" s="229"/>
      <c r="N14" s="229"/>
      <c r="O14" s="229"/>
      <c r="P14" s="229"/>
      <c r="Q14" s="229"/>
      <c r="R14" s="229"/>
      <c r="S14" s="229"/>
      <c r="T14" s="229"/>
      <c r="U14" s="229"/>
      <c r="V14" s="23"/>
      <c r="W14" s="23"/>
      <c r="X14" s="23"/>
      <c r="Y14" s="23"/>
      <c r="Z14" s="23"/>
      <c r="AA14" s="23"/>
      <c r="AB14" s="23"/>
      <c r="AC14" s="23"/>
      <c r="AD14" s="23"/>
      <c r="AE14" s="23"/>
      <c r="AF14" s="23"/>
      <c r="AG14" s="23"/>
    </row>
    <row r="15" spans="1:33" ht="15.95" customHeight="1" x14ac:dyDescent="0.25">
      <c r="A15" s="226" t="s">
        <v>637</v>
      </c>
      <c r="B15" s="226"/>
      <c r="C15" s="226"/>
      <c r="D15" s="226"/>
      <c r="E15" s="226"/>
      <c r="F15" s="226"/>
      <c r="G15" s="226"/>
      <c r="H15" s="226"/>
      <c r="I15" s="226"/>
      <c r="J15" s="226"/>
      <c r="K15" s="226"/>
      <c r="L15" s="226"/>
      <c r="M15" s="226"/>
      <c r="N15" s="226"/>
      <c r="O15" s="226"/>
      <c r="P15" s="226"/>
      <c r="Q15" s="226"/>
      <c r="R15" s="226"/>
      <c r="S15" s="226"/>
      <c r="T15" s="226"/>
      <c r="U15" s="226"/>
      <c r="V15" s="23"/>
      <c r="W15" s="23"/>
      <c r="X15" s="23"/>
      <c r="Y15" s="23"/>
      <c r="Z15" s="23"/>
      <c r="AA15" s="23"/>
      <c r="AB15" s="23"/>
      <c r="AC15" s="23"/>
      <c r="AD15" s="23"/>
      <c r="AE15" s="23"/>
      <c r="AF15" s="23"/>
      <c r="AG15" s="23"/>
    </row>
    <row r="16" spans="1:33" ht="15.95" customHeight="1" x14ac:dyDescent="0.25">
      <c r="A16" s="23"/>
      <c r="B16" s="23"/>
      <c r="C16" s="23"/>
      <c r="D16" s="23"/>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row>
    <row r="17" spans="1:33" ht="15.95" customHeight="1" x14ac:dyDescent="0.25">
      <c r="A17" s="23"/>
      <c r="B17" s="23"/>
      <c r="C17" s="23"/>
      <c r="D17" s="23"/>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row>
    <row r="18" spans="1:33" ht="18.95" customHeight="1" x14ac:dyDescent="0.3">
      <c r="A18" s="230" t="s">
        <v>369</v>
      </c>
      <c r="B18" s="230"/>
      <c r="C18" s="230"/>
      <c r="D18" s="230"/>
      <c r="E18" s="230"/>
      <c r="F18" s="230"/>
      <c r="G18" s="230"/>
      <c r="H18" s="230"/>
      <c r="I18" s="230"/>
      <c r="J18" s="230"/>
      <c r="K18" s="230"/>
      <c r="L18" s="230"/>
      <c r="M18" s="230"/>
      <c r="N18" s="230"/>
      <c r="O18" s="230"/>
      <c r="P18" s="230"/>
      <c r="Q18" s="230"/>
      <c r="R18" s="230"/>
      <c r="S18" s="230"/>
      <c r="T18" s="230"/>
      <c r="U18" s="230"/>
      <c r="V18" s="23"/>
      <c r="W18" s="23"/>
      <c r="X18" s="23"/>
      <c r="Y18" s="23"/>
      <c r="Z18" s="23"/>
      <c r="AA18" s="23"/>
      <c r="AB18" s="23"/>
      <c r="AC18" s="23"/>
      <c r="AD18" s="23"/>
      <c r="AE18" s="23"/>
      <c r="AF18" s="23"/>
      <c r="AG18" s="23"/>
    </row>
    <row r="19" spans="1:33" ht="11.1" customHeight="1" x14ac:dyDescent="0.25">
      <c r="A19" s="23"/>
      <c r="B19" s="23"/>
      <c r="C19" s="23"/>
      <c r="D19" s="23"/>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row>
    <row r="20" spans="1:33" ht="15" customHeight="1" x14ac:dyDescent="0.25">
      <c r="A20" s="231" t="s">
        <v>370</v>
      </c>
      <c r="B20" s="231" t="s">
        <v>371</v>
      </c>
      <c r="C20" s="231" t="s">
        <v>372</v>
      </c>
      <c r="D20" s="231"/>
      <c r="E20" s="231" t="s">
        <v>373</v>
      </c>
      <c r="F20" s="231"/>
      <c r="G20" s="231" t="s">
        <v>638</v>
      </c>
      <c r="H20" s="236" t="s">
        <v>374</v>
      </c>
      <c r="I20" s="236"/>
      <c r="J20" s="236"/>
      <c r="K20" s="236"/>
      <c r="L20" s="236" t="s">
        <v>375</v>
      </c>
      <c r="M20" s="236"/>
      <c r="N20" s="236"/>
      <c r="O20" s="236"/>
      <c r="P20" s="236" t="s">
        <v>376</v>
      </c>
      <c r="Q20" s="236"/>
      <c r="R20" s="236"/>
      <c r="S20" s="236"/>
      <c r="T20" s="236" t="s">
        <v>377</v>
      </c>
      <c r="U20" s="236"/>
      <c r="V20" s="236"/>
      <c r="W20" s="236"/>
      <c r="X20" s="236" t="s">
        <v>378</v>
      </c>
      <c r="Y20" s="236"/>
      <c r="Z20" s="236"/>
      <c r="AA20" s="236"/>
      <c r="AB20" s="236" t="s">
        <v>379</v>
      </c>
      <c r="AC20" s="236"/>
      <c r="AD20" s="236"/>
      <c r="AE20" s="236"/>
      <c r="AF20" s="231" t="s">
        <v>380</v>
      </c>
      <c r="AG20" s="231"/>
    </row>
    <row r="21" spans="1:33" ht="15" customHeight="1" x14ac:dyDescent="0.25">
      <c r="A21" s="232"/>
      <c r="B21" s="232"/>
      <c r="C21" s="234"/>
      <c r="D21" s="235"/>
      <c r="E21" s="234"/>
      <c r="F21" s="235"/>
      <c r="G21" s="232"/>
      <c r="H21" s="236" t="s">
        <v>305</v>
      </c>
      <c r="I21" s="236"/>
      <c r="J21" s="236" t="s">
        <v>639</v>
      </c>
      <c r="K21" s="236"/>
      <c r="L21" s="236" t="s">
        <v>305</v>
      </c>
      <c r="M21" s="236"/>
      <c r="N21" s="236" t="s">
        <v>639</v>
      </c>
      <c r="O21" s="236"/>
      <c r="P21" s="236" t="s">
        <v>305</v>
      </c>
      <c r="Q21" s="236"/>
      <c r="R21" s="236" t="s">
        <v>639</v>
      </c>
      <c r="S21" s="236"/>
      <c r="T21" s="236" t="s">
        <v>305</v>
      </c>
      <c r="U21" s="236"/>
      <c r="V21" s="236" t="s">
        <v>639</v>
      </c>
      <c r="W21" s="236"/>
      <c r="X21" s="236" t="s">
        <v>305</v>
      </c>
      <c r="Y21" s="236"/>
      <c r="Z21" s="236" t="s">
        <v>639</v>
      </c>
      <c r="AA21" s="236"/>
      <c r="AB21" s="236" t="s">
        <v>305</v>
      </c>
      <c r="AC21" s="236"/>
      <c r="AD21" s="236" t="s">
        <v>639</v>
      </c>
      <c r="AE21" s="236"/>
      <c r="AF21" s="234"/>
      <c r="AG21" s="235"/>
    </row>
    <row r="22" spans="1:33" ht="29.1" customHeight="1" x14ac:dyDescent="0.25">
      <c r="A22" s="233"/>
      <c r="B22" s="233"/>
      <c r="C22" s="186" t="s">
        <v>305</v>
      </c>
      <c r="D22" s="186" t="s">
        <v>381</v>
      </c>
      <c r="E22" s="186" t="s">
        <v>640</v>
      </c>
      <c r="F22" s="186" t="s">
        <v>382</v>
      </c>
      <c r="G22" s="233"/>
      <c r="H22" s="186" t="s">
        <v>383</v>
      </c>
      <c r="I22" s="186" t="s">
        <v>384</v>
      </c>
      <c r="J22" s="186" t="s">
        <v>383</v>
      </c>
      <c r="K22" s="186" t="s">
        <v>384</v>
      </c>
      <c r="L22" s="186" t="s">
        <v>383</v>
      </c>
      <c r="M22" s="186" t="s">
        <v>384</v>
      </c>
      <c r="N22" s="186" t="s">
        <v>383</v>
      </c>
      <c r="O22" s="186" t="s">
        <v>384</v>
      </c>
      <c r="P22" s="186" t="s">
        <v>383</v>
      </c>
      <c r="Q22" s="186" t="s">
        <v>384</v>
      </c>
      <c r="R22" s="186" t="s">
        <v>383</v>
      </c>
      <c r="S22" s="186" t="s">
        <v>384</v>
      </c>
      <c r="T22" s="186" t="s">
        <v>383</v>
      </c>
      <c r="U22" s="186" t="s">
        <v>384</v>
      </c>
      <c r="V22" s="186" t="s">
        <v>383</v>
      </c>
      <c r="W22" s="186" t="s">
        <v>384</v>
      </c>
      <c r="X22" s="186" t="s">
        <v>383</v>
      </c>
      <c r="Y22" s="186" t="s">
        <v>384</v>
      </c>
      <c r="Z22" s="186" t="s">
        <v>383</v>
      </c>
      <c r="AA22" s="186" t="s">
        <v>384</v>
      </c>
      <c r="AB22" s="186" t="s">
        <v>383</v>
      </c>
      <c r="AC22" s="186" t="s">
        <v>384</v>
      </c>
      <c r="AD22" s="186" t="s">
        <v>383</v>
      </c>
      <c r="AE22" s="186" t="s">
        <v>384</v>
      </c>
      <c r="AF22" s="186" t="s">
        <v>641</v>
      </c>
      <c r="AG22" s="186" t="s">
        <v>639</v>
      </c>
    </row>
    <row r="23" spans="1:33" ht="15" customHeight="1" x14ac:dyDescent="0.25">
      <c r="A23" s="26" t="s">
        <v>15</v>
      </c>
      <c r="B23" s="26" t="s">
        <v>16</v>
      </c>
      <c r="C23" s="26" t="s">
        <v>17</v>
      </c>
      <c r="D23" s="26" t="s">
        <v>24</v>
      </c>
      <c r="E23" s="26" t="s">
        <v>27</v>
      </c>
      <c r="F23" s="26" t="s">
        <v>30</v>
      </c>
      <c r="G23" s="26" t="s">
        <v>33</v>
      </c>
      <c r="H23" s="26" t="s">
        <v>35</v>
      </c>
      <c r="I23" s="26" t="s">
        <v>37</v>
      </c>
      <c r="J23" s="26" t="s">
        <v>39</v>
      </c>
      <c r="K23" s="26" t="s">
        <v>41</v>
      </c>
      <c r="L23" s="26" t="s">
        <v>44</v>
      </c>
      <c r="M23" s="26" t="s">
        <v>46</v>
      </c>
      <c r="N23" s="26" t="s">
        <v>48</v>
      </c>
      <c r="O23" s="26" t="s">
        <v>50</v>
      </c>
      <c r="P23" s="26" t="s">
        <v>52</v>
      </c>
      <c r="Q23" s="26" t="s">
        <v>54</v>
      </c>
      <c r="R23" s="26" t="s">
        <v>56</v>
      </c>
      <c r="S23" s="26" t="s">
        <v>58</v>
      </c>
      <c r="T23" s="26" t="s">
        <v>61</v>
      </c>
      <c r="U23" s="26" t="s">
        <v>64</v>
      </c>
      <c r="V23" s="26" t="s">
        <v>66</v>
      </c>
      <c r="W23" s="26" t="s">
        <v>68</v>
      </c>
      <c r="X23" s="26" t="s">
        <v>70</v>
      </c>
      <c r="Y23" s="26" t="s">
        <v>72</v>
      </c>
      <c r="Z23" s="26" t="s">
        <v>138</v>
      </c>
      <c r="AA23" s="26" t="s">
        <v>139</v>
      </c>
      <c r="AB23" s="26" t="s">
        <v>140</v>
      </c>
      <c r="AC23" s="26" t="s">
        <v>141</v>
      </c>
      <c r="AD23" s="26" t="s">
        <v>385</v>
      </c>
      <c r="AE23" s="26" t="s">
        <v>386</v>
      </c>
      <c r="AF23" s="26" t="s">
        <v>387</v>
      </c>
      <c r="AG23" s="26" t="s">
        <v>388</v>
      </c>
    </row>
    <row r="24" spans="1:33" s="19" customFormat="1" ht="57.95" customHeight="1" x14ac:dyDescent="0.2">
      <c r="A24" s="27" t="s">
        <v>15</v>
      </c>
      <c r="B24" s="27" t="s">
        <v>389</v>
      </c>
      <c r="C24" s="28" t="s">
        <v>390</v>
      </c>
      <c r="D24" s="28" t="s">
        <v>744</v>
      </c>
      <c r="E24" s="28" t="s">
        <v>745</v>
      </c>
      <c r="F24" s="28" t="s">
        <v>745</v>
      </c>
      <c r="G24" s="28" t="s">
        <v>746</v>
      </c>
      <c r="H24" s="28" t="s">
        <v>309</v>
      </c>
      <c r="I24" s="28" t="s">
        <v>60</v>
      </c>
      <c r="J24" s="28" t="s">
        <v>309</v>
      </c>
      <c r="K24" s="28" t="s">
        <v>60</v>
      </c>
      <c r="L24" s="28" t="s">
        <v>391</v>
      </c>
      <c r="M24" s="28" t="s">
        <v>24</v>
      </c>
      <c r="N24" s="28" t="s">
        <v>747</v>
      </c>
      <c r="O24" s="28" t="s">
        <v>24</v>
      </c>
      <c r="P24" s="28" t="s">
        <v>392</v>
      </c>
      <c r="Q24" s="28" t="s">
        <v>24</v>
      </c>
      <c r="R24" s="28" t="s">
        <v>748</v>
      </c>
      <c r="S24" s="28" t="s">
        <v>24</v>
      </c>
      <c r="T24" s="28" t="s">
        <v>393</v>
      </c>
      <c r="U24" s="28" t="s">
        <v>24</v>
      </c>
      <c r="V24" s="28" t="s">
        <v>749</v>
      </c>
      <c r="W24" s="28" t="s">
        <v>24</v>
      </c>
      <c r="X24" s="28" t="s">
        <v>750</v>
      </c>
      <c r="Y24" s="28" t="s">
        <v>24</v>
      </c>
      <c r="Z24" s="28" t="s">
        <v>60</v>
      </c>
      <c r="AA24" s="28" t="s">
        <v>60</v>
      </c>
      <c r="AB24" s="28" t="s">
        <v>751</v>
      </c>
      <c r="AC24" s="28" t="s">
        <v>24</v>
      </c>
      <c r="AD24" s="28" t="s">
        <v>60</v>
      </c>
      <c r="AE24" s="28" t="s">
        <v>60</v>
      </c>
      <c r="AF24" s="28" t="s">
        <v>752</v>
      </c>
      <c r="AG24" s="28" t="s">
        <v>753</v>
      </c>
    </row>
    <row r="25" spans="1:33" ht="15" customHeight="1" x14ac:dyDescent="0.25">
      <c r="A25" s="27" t="s">
        <v>394</v>
      </c>
      <c r="B25" s="29" t="s">
        <v>395</v>
      </c>
      <c r="C25" s="186" t="s">
        <v>309</v>
      </c>
      <c r="D25" s="186" t="s">
        <v>309</v>
      </c>
      <c r="E25" s="186" t="s">
        <v>309</v>
      </c>
      <c r="F25" s="186" t="s">
        <v>309</v>
      </c>
      <c r="G25" s="186" t="s">
        <v>309</v>
      </c>
      <c r="H25" s="186" t="s">
        <v>309</v>
      </c>
      <c r="I25" s="186" t="s">
        <v>60</v>
      </c>
      <c r="J25" s="186" t="s">
        <v>309</v>
      </c>
      <c r="K25" s="186" t="s">
        <v>60</v>
      </c>
      <c r="L25" s="186" t="s">
        <v>309</v>
      </c>
      <c r="M25" s="186" t="s">
        <v>60</v>
      </c>
      <c r="N25" s="186" t="s">
        <v>309</v>
      </c>
      <c r="O25" s="186" t="s">
        <v>60</v>
      </c>
      <c r="P25" s="186" t="s">
        <v>309</v>
      </c>
      <c r="Q25" s="186" t="s">
        <v>60</v>
      </c>
      <c r="R25" s="186" t="s">
        <v>309</v>
      </c>
      <c r="S25" s="186" t="s">
        <v>60</v>
      </c>
      <c r="T25" s="186" t="s">
        <v>309</v>
      </c>
      <c r="U25" s="186" t="s">
        <v>60</v>
      </c>
      <c r="V25" s="186" t="s">
        <v>309</v>
      </c>
      <c r="W25" s="186" t="s">
        <v>60</v>
      </c>
      <c r="X25" s="186" t="s">
        <v>309</v>
      </c>
      <c r="Y25" s="186" t="s">
        <v>60</v>
      </c>
      <c r="Z25" s="186" t="s">
        <v>60</v>
      </c>
      <c r="AA25" s="186" t="s">
        <v>60</v>
      </c>
      <c r="AB25" s="186" t="s">
        <v>309</v>
      </c>
      <c r="AC25" s="186" t="s">
        <v>60</v>
      </c>
      <c r="AD25" s="186" t="s">
        <v>60</v>
      </c>
      <c r="AE25" s="186" t="s">
        <v>60</v>
      </c>
      <c r="AF25" s="186" t="s">
        <v>309</v>
      </c>
      <c r="AG25" s="186" t="s">
        <v>309</v>
      </c>
    </row>
    <row r="26" spans="1:33" ht="29.1" customHeight="1" x14ac:dyDescent="0.25">
      <c r="A26" s="27" t="s">
        <v>396</v>
      </c>
      <c r="B26" s="29" t="s">
        <v>397</v>
      </c>
      <c r="C26" s="186" t="s">
        <v>309</v>
      </c>
      <c r="D26" s="186" t="s">
        <v>309</v>
      </c>
      <c r="E26" s="186" t="s">
        <v>309</v>
      </c>
      <c r="F26" s="186" t="s">
        <v>309</v>
      </c>
      <c r="G26" s="186" t="s">
        <v>309</v>
      </c>
      <c r="H26" s="186" t="s">
        <v>309</v>
      </c>
      <c r="I26" s="186" t="s">
        <v>60</v>
      </c>
      <c r="J26" s="186" t="s">
        <v>309</v>
      </c>
      <c r="K26" s="186" t="s">
        <v>60</v>
      </c>
      <c r="L26" s="186" t="s">
        <v>309</v>
      </c>
      <c r="M26" s="186" t="s">
        <v>60</v>
      </c>
      <c r="N26" s="186" t="s">
        <v>309</v>
      </c>
      <c r="O26" s="186" t="s">
        <v>60</v>
      </c>
      <c r="P26" s="186" t="s">
        <v>309</v>
      </c>
      <c r="Q26" s="186" t="s">
        <v>60</v>
      </c>
      <c r="R26" s="186" t="s">
        <v>309</v>
      </c>
      <c r="S26" s="186" t="s">
        <v>60</v>
      </c>
      <c r="T26" s="186" t="s">
        <v>309</v>
      </c>
      <c r="U26" s="186" t="s">
        <v>60</v>
      </c>
      <c r="V26" s="186" t="s">
        <v>309</v>
      </c>
      <c r="W26" s="186" t="s">
        <v>60</v>
      </c>
      <c r="X26" s="186" t="s">
        <v>309</v>
      </c>
      <c r="Y26" s="186" t="s">
        <v>60</v>
      </c>
      <c r="Z26" s="186" t="s">
        <v>60</v>
      </c>
      <c r="AA26" s="186" t="s">
        <v>60</v>
      </c>
      <c r="AB26" s="186" t="s">
        <v>309</v>
      </c>
      <c r="AC26" s="186" t="s">
        <v>60</v>
      </c>
      <c r="AD26" s="186" t="s">
        <v>60</v>
      </c>
      <c r="AE26" s="186" t="s">
        <v>60</v>
      </c>
      <c r="AF26" s="186" t="s">
        <v>309</v>
      </c>
      <c r="AG26" s="186" t="s">
        <v>309</v>
      </c>
    </row>
    <row r="27" spans="1:33" ht="44.1" customHeight="1" x14ac:dyDescent="0.25">
      <c r="A27" s="27" t="s">
        <v>398</v>
      </c>
      <c r="B27" s="29" t="s">
        <v>399</v>
      </c>
      <c r="C27" s="186" t="s">
        <v>400</v>
      </c>
      <c r="D27" s="186" t="s">
        <v>804</v>
      </c>
      <c r="E27" s="186" t="s">
        <v>804</v>
      </c>
      <c r="F27" s="186" t="s">
        <v>804</v>
      </c>
      <c r="G27" s="186" t="s">
        <v>309</v>
      </c>
      <c r="H27" s="186" t="s">
        <v>309</v>
      </c>
      <c r="I27" s="186" t="s">
        <v>60</v>
      </c>
      <c r="J27" s="186" t="s">
        <v>309</v>
      </c>
      <c r="K27" s="186" t="s">
        <v>60</v>
      </c>
      <c r="L27" s="186" t="s">
        <v>391</v>
      </c>
      <c r="M27" s="186" t="s">
        <v>24</v>
      </c>
      <c r="N27" s="186" t="s">
        <v>309</v>
      </c>
      <c r="O27" s="186" t="s">
        <v>60</v>
      </c>
      <c r="P27" s="186" t="s">
        <v>392</v>
      </c>
      <c r="Q27" s="186" t="s">
        <v>24</v>
      </c>
      <c r="R27" s="186" t="s">
        <v>748</v>
      </c>
      <c r="S27" s="186" t="s">
        <v>24</v>
      </c>
      <c r="T27" s="186" t="s">
        <v>393</v>
      </c>
      <c r="U27" s="186" t="s">
        <v>24</v>
      </c>
      <c r="V27" s="186" t="s">
        <v>749</v>
      </c>
      <c r="W27" s="186" t="s">
        <v>24</v>
      </c>
      <c r="X27" s="186" t="s">
        <v>750</v>
      </c>
      <c r="Y27" s="186" t="s">
        <v>24</v>
      </c>
      <c r="Z27" s="186" t="s">
        <v>60</v>
      </c>
      <c r="AA27" s="186" t="s">
        <v>60</v>
      </c>
      <c r="AB27" s="186" t="s">
        <v>751</v>
      </c>
      <c r="AC27" s="186" t="s">
        <v>24</v>
      </c>
      <c r="AD27" s="186" t="s">
        <v>60</v>
      </c>
      <c r="AE27" s="186" t="s">
        <v>60</v>
      </c>
      <c r="AF27" s="186" t="s">
        <v>752</v>
      </c>
      <c r="AG27" s="186" t="s">
        <v>805</v>
      </c>
    </row>
    <row r="28" spans="1:33" ht="15" customHeight="1" x14ac:dyDescent="0.25">
      <c r="A28" s="27" t="s">
        <v>401</v>
      </c>
      <c r="B28" s="29" t="s">
        <v>642</v>
      </c>
      <c r="C28" s="186" t="s">
        <v>309</v>
      </c>
      <c r="D28" s="186" t="s">
        <v>309</v>
      </c>
      <c r="E28" s="186" t="s">
        <v>309</v>
      </c>
      <c r="F28" s="186" t="s">
        <v>309</v>
      </c>
      <c r="G28" s="186" t="s">
        <v>309</v>
      </c>
      <c r="H28" s="186" t="s">
        <v>309</v>
      </c>
      <c r="I28" s="186" t="s">
        <v>60</v>
      </c>
      <c r="J28" s="186" t="s">
        <v>309</v>
      </c>
      <c r="K28" s="186" t="s">
        <v>60</v>
      </c>
      <c r="L28" s="186" t="s">
        <v>309</v>
      </c>
      <c r="M28" s="186" t="s">
        <v>60</v>
      </c>
      <c r="N28" s="186" t="s">
        <v>309</v>
      </c>
      <c r="O28" s="186" t="s">
        <v>60</v>
      </c>
      <c r="P28" s="186" t="s">
        <v>309</v>
      </c>
      <c r="Q28" s="186" t="s">
        <v>60</v>
      </c>
      <c r="R28" s="186" t="s">
        <v>309</v>
      </c>
      <c r="S28" s="186" t="s">
        <v>60</v>
      </c>
      <c r="T28" s="186" t="s">
        <v>309</v>
      </c>
      <c r="U28" s="186" t="s">
        <v>60</v>
      </c>
      <c r="V28" s="186" t="s">
        <v>309</v>
      </c>
      <c r="W28" s="186" t="s">
        <v>60</v>
      </c>
      <c r="X28" s="186" t="s">
        <v>309</v>
      </c>
      <c r="Y28" s="186" t="s">
        <v>60</v>
      </c>
      <c r="Z28" s="186" t="s">
        <v>60</v>
      </c>
      <c r="AA28" s="186" t="s">
        <v>60</v>
      </c>
      <c r="AB28" s="186" t="s">
        <v>309</v>
      </c>
      <c r="AC28" s="186" t="s">
        <v>60</v>
      </c>
      <c r="AD28" s="186" t="s">
        <v>60</v>
      </c>
      <c r="AE28" s="186" t="s">
        <v>60</v>
      </c>
      <c r="AF28" s="186" t="s">
        <v>309</v>
      </c>
      <c r="AG28" s="186" t="s">
        <v>309</v>
      </c>
    </row>
    <row r="29" spans="1:33" ht="15" customHeight="1" x14ac:dyDescent="0.25">
      <c r="A29" s="27" t="s">
        <v>402</v>
      </c>
      <c r="B29" s="29" t="s">
        <v>403</v>
      </c>
      <c r="C29" s="186" t="s">
        <v>404</v>
      </c>
      <c r="D29" s="186" t="s">
        <v>806</v>
      </c>
      <c r="E29" s="186" t="s">
        <v>747</v>
      </c>
      <c r="F29" s="186" t="s">
        <v>747</v>
      </c>
      <c r="G29" s="186" t="s">
        <v>746</v>
      </c>
      <c r="H29" s="186" t="s">
        <v>309</v>
      </c>
      <c r="I29" s="186" t="s">
        <v>60</v>
      </c>
      <c r="J29" s="186" t="s">
        <v>309</v>
      </c>
      <c r="K29" s="186" t="s">
        <v>60</v>
      </c>
      <c r="L29" s="186" t="s">
        <v>309</v>
      </c>
      <c r="M29" s="186" t="s">
        <v>60</v>
      </c>
      <c r="N29" s="186" t="s">
        <v>747</v>
      </c>
      <c r="O29" s="186" t="s">
        <v>24</v>
      </c>
      <c r="P29" s="186" t="s">
        <v>309</v>
      </c>
      <c r="Q29" s="186" t="s">
        <v>60</v>
      </c>
      <c r="R29" s="186" t="s">
        <v>309</v>
      </c>
      <c r="S29" s="186" t="s">
        <v>60</v>
      </c>
      <c r="T29" s="186" t="s">
        <v>309</v>
      </c>
      <c r="U29" s="186" t="s">
        <v>60</v>
      </c>
      <c r="V29" s="186" t="s">
        <v>309</v>
      </c>
      <c r="W29" s="186" t="s">
        <v>60</v>
      </c>
      <c r="X29" s="186" t="s">
        <v>309</v>
      </c>
      <c r="Y29" s="186" t="s">
        <v>60</v>
      </c>
      <c r="Z29" s="186" t="s">
        <v>60</v>
      </c>
      <c r="AA29" s="186" t="s">
        <v>60</v>
      </c>
      <c r="AB29" s="186" t="s">
        <v>309</v>
      </c>
      <c r="AC29" s="186" t="s">
        <v>60</v>
      </c>
      <c r="AD29" s="186" t="s">
        <v>60</v>
      </c>
      <c r="AE29" s="186" t="s">
        <v>60</v>
      </c>
      <c r="AF29" s="186" t="s">
        <v>309</v>
      </c>
      <c r="AG29" s="186" t="s">
        <v>747</v>
      </c>
    </row>
    <row r="30" spans="1:33" s="19" customFormat="1" ht="57.95" customHeight="1" x14ac:dyDescent="0.2">
      <c r="A30" s="27" t="s">
        <v>16</v>
      </c>
      <c r="B30" s="27" t="s">
        <v>405</v>
      </c>
      <c r="C30" s="28" t="s">
        <v>406</v>
      </c>
      <c r="D30" s="28" t="s">
        <v>754</v>
      </c>
      <c r="E30" s="28" t="s">
        <v>755</v>
      </c>
      <c r="F30" s="28" t="s">
        <v>755</v>
      </c>
      <c r="G30" s="28" t="s">
        <v>407</v>
      </c>
      <c r="H30" s="28" t="s">
        <v>309</v>
      </c>
      <c r="I30" s="28" t="s">
        <v>60</v>
      </c>
      <c r="J30" s="28" t="s">
        <v>309</v>
      </c>
      <c r="K30" s="28" t="s">
        <v>60</v>
      </c>
      <c r="L30" s="28" t="s">
        <v>408</v>
      </c>
      <c r="M30" s="28" t="s">
        <v>24</v>
      </c>
      <c r="N30" s="28" t="s">
        <v>756</v>
      </c>
      <c r="O30" s="28" t="s">
        <v>24</v>
      </c>
      <c r="P30" s="28" t="s">
        <v>409</v>
      </c>
      <c r="Q30" s="28" t="s">
        <v>24</v>
      </c>
      <c r="R30" s="28" t="s">
        <v>757</v>
      </c>
      <c r="S30" s="28" t="s">
        <v>24</v>
      </c>
      <c r="T30" s="28" t="s">
        <v>410</v>
      </c>
      <c r="U30" s="28" t="s">
        <v>24</v>
      </c>
      <c r="V30" s="28" t="s">
        <v>758</v>
      </c>
      <c r="W30" s="28" t="s">
        <v>24</v>
      </c>
      <c r="X30" s="28" t="s">
        <v>759</v>
      </c>
      <c r="Y30" s="28" t="s">
        <v>24</v>
      </c>
      <c r="Z30" s="28" t="s">
        <v>60</v>
      </c>
      <c r="AA30" s="28" t="s">
        <v>60</v>
      </c>
      <c r="AB30" s="28" t="s">
        <v>760</v>
      </c>
      <c r="AC30" s="28" t="s">
        <v>24</v>
      </c>
      <c r="AD30" s="28" t="s">
        <v>60</v>
      </c>
      <c r="AE30" s="28" t="s">
        <v>60</v>
      </c>
      <c r="AF30" s="28" t="s">
        <v>474</v>
      </c>
      <c r="AG30" s="28" t="s">
        <v>761</v>
      </c>
    </row>
    <row r="31" spans="1:33" ht="15" customHeight="1" x14ac:dyDescent="0.25">
      <c r="A31" s="27" t="s">
        <v>411</v>
      </c>
      <c r="B31" s="29" t="s">
        <v>412</v>
      </c>
      <c r="C31" s="186" t="s">
        <v>309</v>
      </c>
      <c r="D31" s="186" t="s">
        <v>762</v>
      </c>
      <c r="E31" s="186" t="s">
        <v>762</v>
      </c>
      <c r="F31" s="186" t="s">
        <v>762</v>
      </c>
      <c r="G31" s="186" t="s">
        <v>309</v>
      </c>
      <c r="H31" s="186" t="s">
        <v>309</v>
      </c>
      <c r="I31" s="186" t="s">
        <v>60</v>
      </c>
      <c r="J31" s="186" t="s">
        <v>309</v>
      </c>
      <c r="K31" s="186" t="s">
        <v>60</v>
      </c>
      <c r="L31" s="186" t="s">
        <v>309</v>
      </c>
      <c r="M31" s="186" t="s">
        <v>60</v>
      </c>
      <c r="N31" s="186" t="s">
        <v>763</v>
      </c>
      <c r="O31" s="186" t="s">
        <v>24</v>
      </c>
      <c r="P31" s="186" t="s">
        <v>309</v>
      </c>
      <c r="Q31" s="186" t="s">
        <v>60</v>
      </c>
      <c r="R31" s="186" t="s">
        <v>764</v>
      </c>
      <c r="S31" s="186" t="s">
        <v>24</v>
      </c>
      <c r="T31" s="186" t="s">
        <v>309</v>
      </c>
      <c r="U31" s="186" t="s">
        <v>60</v>
      </c>
      <c r="V31" s="186" t="s">
        <v>765</v>
      </c>
      <c r="W31" s="186" t="s">
        <v>24</v>
      </c>
      <c r="X31" s="186" t="s">
        <v>766</v>
      </c>
      <c r="Y31" s="186" t="s">
        <v>24</v>
      </c>
      <c r="Z31" s="186" t="s">
        <v>60</v>
      </c>
      <c r="AA31" s="186" t="s">
        <v>60</v>
      </c>
      <c r="AB31" s="186" t="s">
        <v>767</v>
      </c>
      <c r="AC31" s="186" t="s">
        <v>24</v>
      </c>
      <c r="AD31" s="186" t="s">
        <v>60</v>
      </c>
      <c r="AE31" s="186" t="s">
        <v>60</v>
      </c>
      <c r="AF31" s="186" t="s">
        <v>309</v>
      </c>
      <c r="AG31" s="186" t="s">
        <v>768</v>
      </c>
    </row>
    <row r="32" spans="1:33" ht="29.1" customHeight="1" x14ac:dyDescent="0.25">
      <c r="A32" s="27" t="s">
        <v>413</v>
      </c>
      <c r="B32" s="29" t="s">
        <v>414</v>
      </c>
      <c r="C32" s="186" t="s">
        <v>415</v>
      </c>
      <c r="D32" s="186" t="s">
        <v>769</v>
      </c>
      <c r="E32" s="186" t="s">
        <v>770</v>
      </c>
      <c r="F32" s="186" t="s">
        <v>770</v>
      </c>
      <c r="G32" s="186" t="s">
        <v>771</v>
      </c>
      <c r="H32" s="186" t="s">
        <v>309</v>
      </c>
      <c r="I32" s="186" t="s">
        <v>60</v>
      </c>
      <c r="J32" s="186" t="s">
        <v>309</v>
      </c>
      <c r="K32" s="186" t="s">
        <v>60</v>
      </c>
      <c r="L32" s="186" t="s">
        <v>416</v>
      </c>
      <c r="M32" s="186" t="s">
        <v>24</v>
      </c>
      <c r="N32" s="186" t="s">
        <v>772</v>
      </c>
      <c r="O32" s="186" t="s">
        <v>24</v>
      </c>
      <c r="P32" s="186" t="s">
        <v>417</v>
      </c>
      <c r="Q32" s="186" t="s">
        <v>24</v>
      </c>
      <c r="R32" s="186" t="s">
        <v>773</v>
      </c>
      <c r="S32" s="186" t="s">
        <v>24</v>
      </c>
      <c r="T32" s="186" t="s">
        <v>418</v>
      </c>
      <c r="U32" s="186" t="s">
        <v>24</v>
      </c>
      <c r="V32" s="186" t="s">
        <v>774</v>
      </c>
      <c r="W32" s="186" t="s">
        <v>24</v>
      </c>
      <c r="X32" s="186" t="s">
        <v>775</v>
      </c>
      <c r="Y32" s="186" t="s">
        <v>24</v>
      </c>
      <c r="Z32" s="186" t="s">
        <v>60</v>
      </c>
      <c r="AA32" s="186" t="s">
        <v>60</v>
      </c>
      <c r="AB32" s="186" t="s">
        <v>776</v>
      </c>
      <c r="AC32" s="186" t="s">
        <v>24</v>
      </c>
      <c r="AD32" s="186" t="s">
        <v>60</v>
      </c>
      <c r="AE32" s="186" t="s">
        <v>60</v>
      </c>
      <c r="AF32" s="186" t="s">
        <v>777</v>
      </c>
      <c r="AG32" s="186" t="s">
        <v>778</v>
      </c>
    </row>
    <row r="33" spans="1:33" ht="15" customHeight="1" x14ac:dyDescent="0.25">
      <c r="A33" s="27" t="s">
        <v>419</v>
      </c>
      <c r="B33" s="29" t="s">
        <v>420</v>
      </c>
      <c r="C33" s="186" t="s">
        <v>421</v>
      </c>
      <c r="D33" s="186" t="s">
        <v>779</v>
      </c>
      <c r="E33" s="186" t="s">
        <v>780</v>
      </c>
      <c r="F33" s="186" t="s">
        <v>780</v>
      </c>
      <c r="G33" s="186" t="s">
        <v>781</v>
      </c>
      <c r="H33" s="186" t="s">
        <v>309</v>
      </c>
      <c r="I33" s="186" t="s">
        <v>60</v>
      </c>
      <c r="J33" s="186" t="s">
        <v>309</v>
      </c>
      <c r="K33" s="186" t="s">
        <v>60</v>
      </c>
      <c r="L33" s="186" t="s">
        <v>422</v>
      </c>
      <c r="M33" s="186" t="s">
        <v>24</v>
      </c>
      <c r="N33" s="186" t="s">
        <v>782</v>
      </c>
      <c r="O33" s="186" t="s">
        <v>24</v>
      </c>
      <c r="P33" s="186" t="s">
        <v>423</v>
      </c>
      <c r="Q33" s="186" t="s">
        <v>24</v>
      </c>
      <c r="R33" s="186" t="s">
        <v>783</v>
      </c>
      <c r="S33" s="186" t="s">
        <v>24</v>
      </c>
      <c r="T33" s="186" t="s">
        <v>424</v>
      </c>
      <c r="U33" s="186" t="s">
        <v>24</v>
      </c>
      <c r="V33" s="186" t="s">
        <v>784</v>
      </c>
      <c r="W33" s="186" t="s">
        <v>24</v>
      </c>
      <c r="X33" s="186" t="s">
        <v>785</v>
      </c>
      <c r="Y33" s="186" t="s">
        <v>24</v>
      </c>
      <c r="Z33" s="186" t="s">
        <v>60</v>
      </c>
      <c r="AA33" s="186" t="s">
        <v>60</v>
      </c>
      <c r="AB33" s="186" t="s">
        <v>786</v>
      </c>
      <c r="AC33" s="186" t="s">
        <v>24</v>
      </c>
      <c r="AD33" s="186" t="s">
        <v>60</v>
      </c>
      <c r="AE33" s="186" t="s">
        <v>60</v>
      </c>
      <c r="AF33" s="186" t="s">
        <v>787</v>
      </c>
      <c r="AG33" s="186" t="s">
        <v>788</v>
      </c>
    </row>
    <row r="34" spans="1:33" ht="15" customHeight="1" x14ac:dyDescent="0.25">
      <c r="A34" s="27" t="s">
        <v>425</v>
      </c>
      <c r="B34" s="29" t="s">
        <v>426</v>
      </c>
      <c r="C34" s="186" t="s">
        <v>427</v>
      </c>
      <c r="D34" s="186" t="s">
        <v>789</v>
      </c>
      <c r="E34" s="186" t="s">
        <v>789</v>
      </c>
      <c r="F34" s="186" t="s">
        <v>789</v>
      </c>
      <c r="G34" s="186" t="s">
        <v>309</v>
      </c>
      <c r="H34" s="186" t="s">
        <v>309</v>
      </c>
      <c r="I34" s="186" t="s">
        <v>60</v>
      </c>
      <c r="J34" s="186" t="s">
        <v>309</v>
      </c>
      <c r="K34" s="186" t="s">
        <v>60</v>
      </c>
      <c r="L34" s="186" t="s">
        <v>428</v>
      </c>
      <c r="M34" s="186" t="s">
        <v>24</v>
      </c>
      <c r="N34" s="186" t="s">
        <v>790</v>
      </c>
      <c r="O34" s="186" t="s">
        <v>24</v>
      </c>
      <c r="P34" s="186" t="s">
        <v>429</v>
      </c>
      <c r="Q34" s="186" t="s">
        <v>24</v>
      </c>
      <c r="R34" s="186" t="s">
        <v>791</v>
      </c>
      <c r="S34" s="186" t="s">
        <v>24</v>
      </c>
      <c r="T34" s="186" t="s">
        <v>430</v>
      </c>
      <c r="U34" s="186" t="s">
        <v>24</v>
      </c>
      <c r="V34" s="186" t="s">
        <v>792</v>
      </c>
      <c r="W34" s="186" t="s">
        <v>24</v>
      </c>
      <c r="X34" s="186" t="s">
        <v>793</v>
      </c>
      <c r="Y34" s="186" t="s">
        <v>24</v>
      </c>
      <c r="Z34" s="186" t="s">
        <v>60</v>
      </c>
      <c r="AA34" s="186" t="s">
        <v>60</v>
      </c>
      <c r="AB34" s="186" t="s">
        <v>794</v>
      </c>
      <c r="AC34" s="186" t="s">
        <v>24</v>
      </c>
      <c r="AD34" s="186" t="s">
        <v>60</v>
      </c>
      <c r="AE34" s="186" t="s">
        <v>60</v>
      </c>
      <c r="AF34" s="186" t="s">
        <v>795</v>
      </c>
      <c r="AG34" s="186" t="s">
        <v>796</v>
      </c>
    </row>
    <row r="35" spans="1:33" s="19" customFormat="1" ht="44.1" customHeight="1" x14ac:dyDescent="0.2">
      <c r="A35" s="27" t="s">
        <v>17</v>
      </c>
      <c r="B35" s="27" t="s">
        <v>643</v>
      </c>
      <c r="C35" s="28"/>
      <c r="D35" s="28"/>
      <c r="E35" s="28"/>
      <c r="F35" s="186"/>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row>
    <row r="36" spans="1:33" s="8" customFormat="1" ht="29.1" customHeight="1" x14ac:dyDescent="0.25">
      <c r="A36" s="27" t="s">
        <v>431</v>
      </c>
      <c r="B36" s="29" t="s">
        <v>432</v>
      </c>
      <c r="C36" s="186" t="s">
        <v>309</v>
      </c>
      <c r="D36" s="186" t="s">
        <v>309</v>
      </c>
      <c r="E36" s="186" t="s">
        <v>309</v>
      </c>
      <c r="F36" s="186" t="s">
        <v>309</v>
      </c>
      <c r="G36" s="186" t="s">
        <v>309</v>
      </c>
      <c r="H36" s="186" t="s">
        <v>309</v>
      </c>
      <c r="I36" s="186" t="s">
        <v>60</v>
      </c>
      <c r="J36" s="186" t="s">
        <v>309</v>
      </c>
      <c r="K36" s="186" t="s">
        <v>60</v>
      </c>
      <c r="L36" s="186" t="s">
        <v>309</v>
      </c>
      <c r="M36" s="186" t="s">
        <v>60</v>
      </c>
      <c r="N36" s="186" t="s">
        <v>309</v>
      </c>
      <c r="O36" s="186" t="s">
        <v>60</v>
      </c>
      <c r="P36" s="186" t="s">
        <v>309</v>
      </c>
      <c r="Q36" s="186" t="s">
        <v>60</v>
      </c>
      <c r="R36" s="186" t="s">
        <v>309</v>
      </c>
      <c r="S36" s="186" t="s">
        <v>60</v>
      </c>
      <c r="T36" s="186" t="s">
        <v>309</v>
      </c>
      <c r="U36" s="186" t="s">
        <v>60</v>
      </c>
      <c r="V36" s="186" t="s">
        <v>309</v>
      </c>
      <c r="W36" s="186" t="s">
        <v>60</v>
      </c>
      <c r="X36" s="186" t="s">
        <v>309</v>
      </c>
      <c r="Y36" s="186" t="s">
        <v>60</v>
      </c>
      <c r="Z36" s="186" t="s">
        <v>309</v>
      </c>
      <c r="AA36" s="186" t="s">
        <v>60</v>
      </c>
      <c r="AB36" s="186" t="s">
        <v>309</v>
      </c>
      <c r="AC36" s="186" t="s">
        <v>60</v>
      </c>
      <c r="AD36" s="186" t="s">
        <v>309</v>
      </c>
      <c r="AE36" s="186" t="s">
        <v>60</v>
      </c>
      <c r="AF36" s="186" t="s">
        <v>309</v>
      </c>
      <c r="AG36" s="186" t="s">
        <v>309</v>
      </c>
    </row>
    <row r="37" spans="1:33" s="8" customFormat="1" ht="29.1" customHeight="1" x14ac:dyDescent="0.25">
      <c r="A37" s="27" t="s">
        <v>433</v>
      </c>
      <c r="B37" s="29" t="s">
        <v>434</v>
      </c>
      <c r="C37" s="186" t="s">
        <v>309</v>
      </c>
      <c r="D37" s="186" t="s">
        <v>309</v>
      </c>
      <c r="E37" s="186" t="s">
        <v>309</v>
      </c>
      <c r="F37" s="186" t="s">
        <v>309</v>
      </c>
      <c r="G37" s="186" t="s">
        <v>309</v>
      </c>
      <c r="H37" s="186" t="s">
        <v>309</v>
      </c>
      <c r="I37" s="186" t="s">
        <v>60</v>
      </c>
      <c r="J37" s="186" t="s">
        <v>309</v>
      </c>
      <c r="K37" s="186" t="s">
        <v>60</v>
      </c>
      <c r="L37" s="186" t="s">
        <v>309</v>
      </c>
      <c r="M37" s="186" t="s">
        <v>60</v>
      </c>
      <c r="N37" s="186" t="s">
        <v>309</v>
      </c>
      <c r="O37" s="186" t="s">
        <v>60</v>
      </c>
      <c r="P37" s="186" t="s">
        <v>309</v>
      </c>
      <c r="Q37" s="186" t="s">
        <v>60</v>
      </c>
      <c r="R37" s="186" t="s">
        <v>309</v>
      </c>
      <c r="S37" s="186" t="s">
        <v>60</v>
      </c>
      <c r="T37" s="186" t="s">
        <v>309</v>
      </c>
      <c r="U37" s="186" t="s">
        <v>60</v>
      </c>
      <c r="V37" s="186" t="s">
        <v>309</v>
      </c>
      <c r="W37" s="186" t="s">
        <v>60</v>
      </c>
      <c r="X37" s="186" t="s">
        <v>309</v>
      </c>
      <c r="Y37" s="186" t="s">
        <v>60</v>
      </c>
      <c r="Z37" s="186" t="s">
        <v>60</v>
      </c>
      <c r="AA37" s="186" t="s">
        <v>60</v>
      </c>
      <c r="AB37" s="186" t="s">
        <v>309</v>
      </c>
      <c r="AC37" s="186" t="s">
        <v>60</v>
      </c>
      <c r="AD37" s="186" t="s">
        <v>60</v>
      </c>
      <c r="AE37" s="186" t="s">
        <v>60</v>
      </c>
      <c r="AF37" s="186" t="s">
        <v>309</v>
      </c>
      <c r="AG37" s="186" t="s">
        <v>309</v>
      </c>
    </row>
    <row r="38" spans="1:33" s="8" customFormat="1" ht="15" customHeight="1" x14ac:dyDescent="0.25">
      <c r="A38" s="27" t="s">
        <v>435</v>
      </c>
      <c r="B38" s="29" t="s">
        <v>436</v>
      </c>
      <c r="C38" s="186" t="s">
        <v>309</v>
      </c>
      <c r="D38" s="186" t="s">
        <v>309</v>
      </c>
      <c r="E38" s="186" t="s">
        <v>309</v>
      </c>
      <c r="F38" s="186" t="s">
        <v>309</v>
      </c>
      <c r="G38" s="186" t="s">
        <v>309</v>
      </c>
      <c r="H38" s="186" t="s">
        <v>309</v>
      </c>
      <c r="I38" s="186" t="s">
        <v>60</v>
      </c>
      <c r="J38" s="186" t="s">
        <v>309</v>
      </c>
      <c r="K38" s="186" t="s">
        <v>60</v>
      </c>
      <c r="L38" s="186" t="s">
        <v>309</v>
      </c>
      <c r="M38" s="186" t="s">
        <v>60</v>
      </c>
      <c r="N38" s="186" t="s">
        <v>309</v>
      </c>
      <c r="O38" s="186" t="s">
        <v>60</v>
      </c>
      <c r="P38" s="186" t="s">
        <v>309</v>
      </c>
      <c r="Q38" s="186" t="s">
        <v>60</v>
      </c>
      <c r="R38" s="186" t="s">
        <v>309</v>
      </c>
      <c r="S38" s="186" t="s">
        <v>60</v>
      </c>
      <c r="T38" s="186" t="s">
        <v>309</v>
      </c>
      <c r="U38" s="186" t="s">
        <v>60</v>
      </c>
      <c r="V38" s="186" t="s">
        <v>309</v>
      </c>
      <c r="W38" s="186" t="s">
        <v>60</v>
      </c>
      <c r="X38" s="186" t="s">
        <v>309</v>
      </c>
      <c r="Y38" s="186" t="s">
        <v>60</v>
      </c>
      <c r="Z38" s="186" t="s">
        <v>60</v>
      </c>
      <c r="AA38" s="186" t="s">
        <v>60</v>
      </c>
      <c r="AB38" s="186" t="s">
        <v>309</v>
      </c>
      <c r="AC38" s="186" t="s">
        <v>60</v>
      </c>
      <c r="AD38" s="186" t="s">
        <v>60</v>
      </c>
      <c r="AE38" s="186" t="s">
        <v>60</v>
      </c>
      <c r="AF38" s="186" t="s">
        <v>309</v>
      </c>
      <c r="AG38" s="186" t="s">
        <v>309</v>
      </c>
    </row>
    <row r="39" spans="1:33" s="8" customFormat="1" ht="29.1" customHeight="1" x14ac:dyDescent="0.25">
      <c r="A39" s="27" t="s">
        <v>437</v>
      </c>
      <c r="B39" s="29" t="s">
        <v>438</v>
      </c>
      <c r="C39" s="186" t="s">
        <v>309</v>
      </c>
      <c r="D39" s="186" t="s">
        <v>309</v>
      </c>
      <c r="E39" s="186" t="s">
        <v>309</v>
      </c>
      <c r="F39" s="186" t="s">
        <v>309</v>
      </c>
      <c r="G39" s="186" t="s">
        <v>309</v>
      </c>
      <c r="H39" s="186" t="s">
        <v>309</v>
      </c>
      <c r="I39" s="186" t="s">
        <v>60</v>
      </c>
      <c r="J39" s="186" t="s">
        <v>309</v>
      </c>
      <c r="K39" s="186" t="s">
        <v>60</v>
      </c>
      <c r="L39" s="186" t="s">
        <v>309</v>
      </c>
      <c r="M39" s="186" t="s">
        <v>60</v>
      </c>
      <c r="N39" s="186" t="s">
        <v>309</v>
      </c>
      <c r="O39" s="186" t="s">
        <v>60</v>
      </c>
      <c r="P39" s="186" t="s">
        <v>309</v>
      </c>
      <c r="Q39" s="186" t="s">
        <v>60</v>
      </c>
      <c r="R39" s="186" t="s">
        <v>309</v>
      </c>
      <c r="S39" s="186" t="s">
        <v>60</v>
      </c>
      <c r="T39" s="186" t="s">
        <v>309</v>
      </c>
      <c r="U39" s="186" t="s">
        <v>60</v>
      </c>
      <c r="V39" s="186" t="s">
        <v>309</v>
      </c>
      <c r="W39" s="186" t="s">
        <v>60</v>
      </c>
      <c r="X39" s="186" t="s">
        <v>309</v>
      </c>
      <c r="Y39" s="186" t="s">
        <v>60</v>
      </c>
      <c r="Z39" s="186" t="s">
        <v>60</v>
      </c>
      <c r="AA39" s="186" t="s">
        <v>60</v>
      </c>
      <c r="AB39" s="186" t="s">
        <v>309</v>
      </c>
      <c r="AC39" s="186" t="s">
        <v>60</v>
      </c>
      <c r="AD39" s="186" t="s">
        <v>60</v>
      </c>
      <c r="AE39" s="186" t="s">
        <v>60</v>
      </c>
      <c r="AF39" s="186" t="s">
        <v>309</v>
      </c>
      <c r="AG39" s="186" t="s">
        <v>309</v>
      </c>
    </row>
    <row r="40" spans="1:33" s="8" customFormat="1" ht="29.1" customHeight="1" x14ac:dyDescent="0.25">
      <c r="A40" s="27" t="s">
        <v>439</v>
      </c>
      <c r="B40" s="29" t="s">
        <v>440</v>
      </c>
      <c r="C40" s="186" t="s">
        <v>309</v>
      </c>
      <c r="D40" s="186" t="s">
        <v>309</v>
      </c>
      <c r="E40" s="186" t="s">
        <v>309</v>
      </c>
      <c r="F40" s="186" t="s">
        <v>309</v>
      </c>
      <c r="G40" s="186" t="s">
        <v>309</v>
      </c>
      <c r="H40" s="186" t="s">
        <v>309</v>
      </c>
      <c r="I40" s="186" t="s">
        <v>60</v>
      </c>
      <c r="J40" s="186" t="s">
        <v>309</v>
      </c>
      <c r="K40" s="186" t="s">
        <v>60</v>
      </c>
      <c r="L40" s="186" t="s">
        <v>309</v>
      </c>
      <c r="M40" s="186" t="s">
        <v>60</v>
      </c>
      <c r="N40" s="186" t="s">
        <v>309</v>
      </c>
      <c r="O40" s="186" t="s">
        <v>60</v>
      </c>
      <c r="P40" s="186" t="s">
        <v>309</v>
      </c>
      <c r="Q40" s="186" t="s">
        <v>60</v>
      </c>
      <c r="R40" s="186" t="s">
        <v>309</v>
      </c>
      <c r="S40" s="186" t="s">
        <v>60</v>
      </c>
      <c r="T40" s="186" t="s">
        <v>309</v>
      </c>
      <c r="U40" s="186" t="s">
        <v>60</v>
      </c>
      <c r="V40" s="186" t="s">
        <v>309</v>
      </c>
      <c r="W40" s="186" t="s">
        <v>60</v>
      </c>
      <c r="X40" s="186" t="s">
        <v>309</v>
      </c>
      <c r="Y40" s="186" t="s">
        <v>60</v>
      </c>
      <c r="Z40" s="186" t="s">
        <v>60</v>
      </c>
      <c r="AA40" s="186" t="s">
        <v>60</v>
      </c>
      <c r="AB40" s="186" t="s">
        <v>309</v>
      </c>
      <c r="AC40" s="186" t="s">
        <v>60</v>
      </c>
      <c r="AD40" s="186" t="s">
        <v>60</v>
      </c>
      <c r="AE40" s="186" t="s">
        <v>60</v>
      </c>
      <c r="AF40" s="186" t="s">
        <v>309</v>
      </c>
      <c r="AG40" s="186" t="s">
        <v>309</v>
      </c>
    </row>
    <row r="41" spans="1:33" s="8" customFormat="1" ht="15" customHeight="1" x14ac:dyDescent="0.25">
      <c r="A41" s="27" t="s">
        <v>441</v>
      </c>
      <c r="B41" s="29" t="s">
        <v>442</v>
      </c>
      <c r="C41" s="186" t="s">
        <v>309</v>
      </c>
      <c r="D41" s="186" t="s">
        <v>309</v>
      </c>
      <c r="E41" s="186" t="s">
        <v>309</v>
      </c>
      <c r="F41" s="186" t="s">
        <v>309</v>
      </c>
      <c r="G41" s="186" t="s">
        <v>309</v>
      </c>
      <c r="H41" s="186" t="s">
        <v>309</v>
      </c>
      <c r="I41" s="186" t="s">
        <v>60</v>
      </c>
      <c r="J41" s="186" t="s">
        <v>309</v>
      </c>
      <c r="K41" s="186" t="s">
        <v>60</v>
      </c>
      <c r="L41" s="186" t="s">
        <v>309</v>
      </c>
      <c r="M41" s="186" t="s">
        <v>60</v>
      </c>
      <c r="N41" s="186" t="s">
        <v>309</v>
      </c>
      <c r="O41" s="186" t="s">
        <v>60</v>
      </c>
      <c r="P41" s="186" t="s">
        <v>309</v>
      </c>
      <c r="Q41" s="186" t="s">
        <v>60</v>
      </c>
      <c r="R41" s="186" t="s">
        <v>309</v>
      </c>
      <c r="S41" s="186" t="s">
        <v>60</v>
      </c>
      <c r="T41" s="186" t="s">
        <v>309</v>
      </c>
      <c r="U41" s="186" t="s">
        <v>60</v>
      </c>
      <c r="V41" s="186" t="s">
        <v>309</v>
      </c>
      <c r="W41" s="186" t="s">
        <v>60</v>
      </c>
      <c r="X41" s="186" t="s">
        <v>309</v>
      </c>
      <c r="Y41" s="186" t="s">
        <v>60</v>
      </c>
      <c r="Z41" s="186" t="s">
        <v>60</v>
      </c>
      <c r="AA41" s="186" t="s">
        <v>60</v>
      </c>
      <c r="AB41" s="186" t="s">
        <v>309</v>
      </c>
      <c r="AC41" s="186" t="s">
        <v>60</v>
      </c>
      <c r="AD41" s="186" t="s">
        <v>60</v>
      </c>
      <c r="AE41" s="186" t="s">
        <v>60</v>
      </c>
      <c r="AF41" s="186" t="s">
        <v>309</v>
      </c>
      <c r="AG41" s="186" t="s">
        <v>309</v>
      </c>
    </row>
    <row r="42" spans="1:33" s="8" customFormat="1" ht="15" customHeight="1" x14ac:dyDescent="0.25">
      <c r="A42" s="27" t="s">
        <v>443</v>
      </c>
      <c r="B42" s="29" t="s">
        <v>444</v>
      </c>
      <c r="C42" s="186" t="s">
        <v>309</v>
      </c>
      <c r="D42" s="186" t="s">
        <v>309</v>
      </c>
      <c r="E42" s="186" t="s">
        <v>309</v>
      </c>
      <c r="F42" s="186" t="s">
        <v>309</v>
      </c>
      <c r="G42" s="186" t="s">
        <v>309</v>
      </c>
      <c r="H42" s="186" t="s">
        <v>309</v>
      </c>
      <c r="I42" s="186" t="s">
        <v>60</v>
      </c>
      <c r="J42" s="186" t="s">
        <v>309</v>
      </c>
      <c r="K42" s="186" t="s">
        <v>60</v>
      </c>
      <c r="L42" s="186" t="s">
        <v>309</v>
      </c>
      <c r="M42" s="186" t="s">
        <v>60</v>
      </c>
      <c r="N42" s="186" t="s">
        <v>309</v>
      </c>
      <c r="O42" s="186" t="s">
        <v>60</v>
      </c>
      <c r="P42" s="186" t="s">
        <v>309</v>
      </c>
      <c r="Q42" s="186" t="s">
        <v>60</v>
      </c>
      <c r="R42" s="186" t="s">
        <v>309</v>
      </c>
      <c r="S42" s="186" t="s">
        <v>60</v>
      </c>
      <c r="T42" s="186" t="s">
        <v>309</v>
      </c>
      <c r="U42" s="186" t="s">
        <v>60</v>
      </c>
      <c r="V42" s="186" t="s">
        <v>309</v>
      </c>
      <c r="W42" s="186" t="s">
        <v>60</v>
      </c>
      <c r="X42" s="186" t="s">
        <v>309</v>
      </c>
      <c r="Y42" s="186" t="s">
        <v>60</v>
      </c>
      <c r="Z42" s="186" t="s">
        <v>60</v>
      </c>
      <c r="AA42" s="186" t="s">
        <v>60</v>
      </c>
      <c r="AB42" s="186" t="s">
        <v>309</v>
      </c>
      <c r="AC42" s="186" t="s">
        <v>60</v>
      </c>
      <c r="AD42" s="186" t="s">
        <v>60</v>
      </c>
      <c r="AE42" s="186" t="s">
        <v>60</v>
      </c>
      <c r="AF42" s="186" t="s">
        <v>309</v>
      </c>
      <c r="AG42" s="186" t="s">
        <v>309</v>
      </c>
    </row>
    <row r="43" spans="1:33" s="8" customFormat="1" ht="15" customHeight="1" x14ac:dyDescent="0.25">
      <c r="A43" s="27" t="s">
        <v>445</v>
      </c>
      <c r="B43" s="29" t="s">
        <v>446</v>
      </c>
      <c r="C43" s="186" t="s">
        <v>309</v>
      </c>
      <c r="D43" s="186" t="s">
        <v>309</v>
      </c>
      <c r="E43" s="186" t="s">
        <v>309</v>
      </c>
      <c r="F43" s="186" t="s">
        <v>309</v>
      </c>
      <c r="G43" s="186" t="s">
        <v>309</v>
      </c>
      <c r="H43" s="186" t="s">
        <v>309</v>
      </c>
      <c r="I43" s="186" t="s">
        <v>60</v>
      </c>
      <c r="J43" s="186" t="s">
        <v>309</v>
      </c>
      <c r="K43" s="186" t="s">
        <v>60</v>
      </c>
      <c r="L43" s="186" t="s">
        <v>309</v>
      </c>
      <c r="M43" s="186" t="s">
        <v>60</v>
      </c>
      <c r="N43" s="186" t="s">
        <v>309</v>
      </c>
      <c r="O43" s="186" t="s">
        <v>60</v>
      </c>
      <c r="P43" s="186" t="s">
        <v>309</v>
      </c>
      <c r="Q43" s="186" t="s">
        <v>60</v>
      </c>
      <c r="R43" s="186" t="s">
        <v>309</v>
      </c>
      <c r="S43" s="186" t="s">
        <v>60</v>
      </c>
      <c r="T43" s="186" t="s">
        <v>309</v>
      </c>
      <c r="U43" s="186" t="s">
        <v>60</v>
      </c>
      <c r="V43" s="186" t="s">
        <v>309</v>
      </c>
      <c r="W43" s="186" t="s">
        <v>60</v>
      </c>
      <c r="X43" s="186" t="s">
        <v>309</v>
      </c>
      <c r="Y43" s="186" t="s">
        <v>60</v>
      </c>
      <c r="Z43" s="186" t="s">
        <v>60</v>
      </c>
      <c r="AA43" s="186" t="s">
        <v>60</v>
      </c>
      <c r="AB43" s="186" t="s">
        <v>309</v>
      </c>
      <c r="AC43" s="186" t="s">
        <v>60</v>
      </c>
      <c r="AD43" s="186" t="s">
        <v>60</v>
      </c>
      <c r="AE43" s="186" t="s">
        <v>60</v>
      </c>
      <c r="AF43" s="186" t="s">
        <v>309</v>
      </c>
      <c r="AG43" s="186" t="s">
        <v>309</v>
      </c>
    </row>
    <row r="44" spans="1:33" s="8" customFormat="1" ht="15" customHeight="1" x14ac:dyDescent="0.25">
      <c r="A44" s="27" t="s">
        <v>447</v>
      </c>
      <c r="B44" s="29" t="s">
        <v>448</v>
      </c>
      <c r="C44" s="186" t="s">
        <v>309</v>
      </c>
      <c r="D44" s="186" t="s">
        <v>309</v>
      </c>
      <c r="E44" s="186" t="s">
        <v>309</v>
      </c>
      <c r="F44" s="186" t="s">
        <v>309</v>
      </c>
      <c r="G44" s="186" t="s">
        <v>309</v>
      </c>
      <c r="H44" s="186" t="s">
        <v>309</v>
      </c>
      <c r="I44" s="186" t="s">
        <v>60</v>
      </c>
      <c r="J44" s="186" t="s">
        <v>309</v>
      </c>
      <c r="K44" s="186" t="s">
        <v>60</v>
      </c>
      <c r="L44" s="186" t="s">
        <v>309</v>
      </c>
      <c r="M44" s="186" t="s">
        <v>60</v>
      </c>
      <c r="N44" s="186" t="s">
        <v>309</v>
      </c>
      <c r="O44" s="186" t="s">
        <v>60</v>
      </c>
      <c r="P44" s="186" t="s">
        <v>309</v>
      </c>
      <c r="Q44" s="186" t="s">
        <v>60</v>
      </c>
      <c r="R44" s="186" t="s">
        <v>309</v>
      </c>
      <c r="S44" s="186" t="s">
        <v>60</v>
      </c>
      <c r="T44" s="186" t="s">
        <v>309</v>
      </c>
      <c r="U44" s="186" t="s">
        <v>60</v>
      </c>
      <c r="V44" s="186" t="s">
        <v>309</v>
      </c>
      <c r="W44" s="186" t="s">
        <v>60</v>
      </c>
      <c r="X44" s="186" t="s">
        <v>309</v>
      </c>
      <c r="Y44" s="186" t="s">
        <v>60</v>
      </c>
      <c r="Z44" s="186" t="s">
        <v>60</v>
      </c>
      <c r="AA44" s="186" t="s">
        <v>60</v>
      </c>
      <c r="AB44" s="186" t="s">
        <v>309</v>
      </c>
      <c r="AC44" s="186" t="s">
        <v>60</v>
      </c>
      <c r="AD44" s="186" t="s">
        <v>60</v>
      </c>
      <c r="AE44" s="186" t="s">
        <v>60</v>
      </c>
      <c r="AF44" s="186" t="s">
        <v>309</v>
      </c>
      <c r="AG44" s="186" t="s">
        <v>309</v>
      </c>
    </row>
    <row r="45" spans="1:33" s="8" customFormat="1" ht="15" customHeight="1" x14ac:dyDescent="0.25">
      <c r="A45" s="27" t="s">
        <v>449</v>
      </c>
      <c r="B45" s="29" t="s">
        <v>450</v>
      </c>
      <c r="C45" s="186" t="s">
        <v>309</v>
      </c>
      <c r="D45" s="186" t="s">
        <v>309</v>
      </c>
      <c r="E45" s="186" t="s">
        <v>309</v>
      </c>
      <c r="F45" s="186" t="s">
        <v>309</v>
      </c>
      <c r="G45" s="186" t="s">
        <v>309</v>
      </c>
      <c r="H45" s="186" t="s">
        <v>309</v>
      </c>
      <c r="I45" s="186" t="s">
        <v>60</v>
      </c>
      <c r="J45" s="186" t="s">
        <v>309</v>
      </c>
      <c r="K45" s="186" t="s">
        <v>60</v>
      </c>
      <c r="L45" s="186" t="s">
        <v>309</v>
      </c>
      <c r="M45" s="186" t="s">
        <v>60</v>
      </c>
      <c r="N45" s="186" t="s">
        <v>309</v>
      </c>
      <c r="O45" s="186" t="s">
        <v>60</v>
      </c>
      <c r="P45" s="186" t="s">
        <v>309</v>
      </c>
      <c r="Q45" s="186" t="s">
        <v>60</v>
      </c>
      <c r="R45" s="186" t="s">
        <v>309</v>
      </c>
      <c r="S45" s="186" t="s">
        <v>60</v>
      </c>
      <c r="T45" s="186" t="s">
        <v>309</v>
      </c>
      <c r="U45" s="186" t="s">
        <v>60</v>
      </c>
      <c r="V45" s="186" t="s">
        <v>309</v>
      </c>
      <c r="W45" s="186" t="s">
        <v>60</v>
      </c>
      <c r="X45" s="186" t="s">
        <v>309</v>
      </c>
      <c r="Y45" s="186" t="s">
        <v>60</v>
      </c>
      <c r="Z45" s="186" t="s">
        <v>60</v>
      </c>
      <c r="AA45" s="186" t="s">
        <v>60</v>
      </c>
      <c r="AB45" s="186" t="s">
        <v>309</v>
      </c>
      <c r="AC45" s="186" t="s">
        <v>60</v>
      </c>
      <c r="AD45" s="186" t="s">
        <v>60</v>
      </c>
      <c r="AE45" s="186" t="s">
        <v>60</v>
      </c>
      <c r="AF45" s="186" t="s">
        <v>309</v>
      </c>
      <c r="AG45" s="186" t="s">
        <v>309</v>
      </c>
    </row>
    <row r="46" spans="1:33" s="8" customFormat="1" ht="15" customHeight="1" x14ac:dyDescent="0.25">
      <c r="A46" s="27" t="s">
        <v>451</v>
      </c>
      <c r="B46" s="29" t="s">
        <v>452</v>
      </c>
      <c r="C46" s="186" t="s">
        <v>309</v>
      </c>
      <c r="D46" s="186" t="s">
        <v>309</v>
      </c>
      <c r="E46" s="186" t="s">
        <v>309</v>
      </c>
      <c r="F46" s="186" t="s">
        <v>309</v>
      </c>
      <c r="G46" s="186" t="s">
        <v>309</v>
      </c>
      <c r="H46" s="186" t="s">
        <v>309</v>
      </c>
      <c r="I46" s="186" t="s">
        <v>60</v>
      </c>
      <c r="J46" s="186" t="s">
        <v>309</v>
      </c>
      <c r="K46" s="186" t="s">
        <v>60</v>
      </c>
      <c r="L46" s="186" t="s">
        <v>309</v>
      </c>
      <c r="M46" s="186" t="s">
        <v>60</v>
      </c>
      <c r="N46" s="186" t="s">
        <v>309</v>
      </c>
      <c r="O46" s="186" t="s">
        <v>60</v>
      </c>
      <c r="P46" s="186" t="s">
        <v>309</v>
      </c>
      <c r="Q46" s="186" t="s">
        <v>60</v>
      </c>
      <c r="R46" s="186" t="s">
        <v>309</v>
      </c>
      <c r="S46" s="186" t="s">
        <v>60</v>
      </c>
      <c r="T46" s="186" t="s">
        <v>309</v>
      </c>
      <c r="U46" s="186" t="s">
        <v>60</v>
      </c>
      <c r="V46" s="186" t="s">
        <v>309</v>
      </c>
      <c r="W46" s="186" t="s">
        <v>60</v>
      </c>
      <c r="X46" s="186" t="s">
        <v>309</v>
      </c>
      <c r="Y46" s="186" t="s">
        <v>60</v>
      </c>
      <c r="Z46" s="186" t="s">
        <v>60</v>
      </c>
      <c r="AA46" s="186" t="s">
        <v>60</v>
      </c>
      <c r="AB46" s="186" t="s">
        <v>309</v>
      </c>
      <c r="AC46" s="186" t="s">
        <v>60</v>
      </c>
      <c r="AD46" s="186" t="s">
        <v>60</v>
      </c>
      <c r="AE46" s="186" t="s">
        <v>60</v>
      </c>
      <c r="AF46" s="186" t="s">
        <v>309</v>
      </c>
      <c r="AG46" s="186" t="s">
        <v>309</v>
      </c>
    </row>
    <row r="47" spans="1:33" ht="29.1" customHeight="1" x14ac:dyDescent="0.25">
      <c r="A47" s="27" t="s">
        <v>24</v>
      </c>
      <c r="B47" s="27" t="s">
        <v>453</v>
      </c>
      <c r="C47" s="186"/>
      <c r="D47" s="186"/>
      <c r="E47" s="186"/>
      <c r="F47" s="186"/>
      <c r="G47" s="186"/>
      <c r="H47" s="186"/>
      <c r="I47" s="186"/>
      <c r="J47" s="186"/>
      <c r="K47" s="186"/>
      <c r="L47" s="186"/>
      <c r="M47" s="186"/>
      <c r="N47" s="186"/>
      <c r="O47" s="186"/>
      <c r="P47" s="186"/>
      <c r="Q47" s="186"/>
      <c r="R47" s="186"/>
      <c r="S47" s="186"/>
      <c r="T47" s="186"/>
      <c r="U47" s="186"/>
      <c r="V47" s="186"/>
      <c r="W47" s="186"/>
      <c r="X47" s="186"/>
      <c r="Y47" s="186"/>
      <c r="Z47" s="186"/>
      <c r="AA47" s="186"/>
      <c r="AB47" s="186"/>
      <c r="AC47" s="186"/>
      <c r="AD47" s="186"/>
      <c r="AE47" s="186"/>
      <c r="AF47" s="186"/>
      <c r="AG47" s="186"/>
    </row>
    <row r="48" spans="1:33" s="8" customFormat="1" ht="15" customHeight="1" x14ac:dyDescent="0.25">
      <c r="A48" s="27" t="s">
        <v>454</v>
      </c>
      <c r="B48" s="29" t="s">
        <v>455</v>
      </c>
      <c r="C48" s="186" t="s">
        <v>309</v>
      </c>
      <c r="D48" s="186" t="s">
        <v>309</v>
      </c>
      <c r="E48" s="186" t="s">
        <v>309</v>
      </c>
      <c r="F48" s="186" t="s">
        <v>309</v>
      </c>
      <c r="G48" s="186" t="s">
        <v>309</v>
      </c>
      <c r="H48" s="186" t="s">
        <v>309</v>
      </c>
      <c r="I48" s="186" t="s">
        <v>60</v>
      </c>
      <c r="J48" s="186" t="s">
        <v>309</v>
      </c>
      <c r="K48" s="186" t="s">
        <v>60</v>
      </c>
      <c r="L48" s="186" t="s">
        <v>309</v>
      </c>
      <c r="M48" s="186" t="s">
        <v>60</v>
      </c>
      <c r="N48" s="186" t="s">
        <v>309</v>
      </c>
      <c r="O48" s="186" t="s">
        <v>60</v>
      </c>
      <c r="P48" s="186" t="s">
        <v>309</v>
      </c>
      <c r="Q48" s="186" t="s">
        <v>60</v>
      </c>
      <c r="R48" s="186" t="s">
        <v>309</v>
      </c>
      <c r="S48" s="186" t="s">
        <v>60</v>
      </c>
      <c r="T48" s="186" t="s">
        <v>309</v>
      </c>
      <c r="U48" s="186" t="s">
        <v>60</v>
      </c>
      <c r="V48" s="186" t="s">
        <v>309</v>
      </c>
      <c r="W48" s="186" t="s">
        <v>60</v>
      </c>
      <c r="X48" s="186" t="s">
        <v>309</v>
      </c>
      <c r="Y48" s="186" t="s">
        <v>60</v>
      </c>
      <c r="Z48" s="186" t="s">
        <v>309</v>
      </c>
      <c r="AA48" s="186" t="s">
        <v>60</v>
      </c>
      <c r="AB48" s="186" t="s">
        <v>309</v>
      </c>
      <c r="AC48" s="186" t="s">
        <v>60</v>
      </c>
      <c r="AD48" s="186" t="s">
        <v>309</v>
      </c>
      <c r="AE48" s="186" t="s">
        <v>60</v>
      </c>
      <c r="AF48" s="186" t="s">
        <v>309</v>
      </c>
      <c r="AG48" s="186" t="s">
        <v>309</v>
      </c>
    </row>
    <row r="49" spans="1:33" s="8" customFormat="1" ht="29.1" customHeight="1" x14ac:dyDescent="0.25">
      <c r="A49" s="27" t="s">
        <v>456</v>
      </c>
      <c r="B49" s="29" t="s">
        <v>434</v>
      </c>
      <c r="C49" s="186" t="s">
        <v>309</v>
      </c>
      <c r="D49" s="186" t="s">
        <v>309</v>
      </c>
      <c r="E49" s="186" t="s">
        <v>309</v>
      </c>
      <c r="F49" s="186" t="s">
        <v>309</v>
      </c>
      <c r="G49" s="186" t="s">
        <v>309</v>
      </c>
      <c r="H49" s="186" t="s">
        <v>309</v>
      </c>
      <c r="I49" s="186" t="s">
        <v>60</v>
      </c>
      <c r="J49" s="186" t="s">
        <v>309</v>
      </c>
      <c r="K49" s="186" t="s">
        <v>60</v>
      </c>
      <c r="L49" s="186" t="s">
        <v>309</v>
      </c>
      <c r="M49" s="186" t="s">
        <v>60</v>
      </c>
      <c r="N49" s="186" t="s">
        <v>309</v>
      </c>
      <c r="O49" s="186" t="s">
        <v>60</v>
      </c>
      <c r="P49" s="186" t="s">
        <v>309</v>
      </c>
      <c r="Q49" s="186" t="s">
        <v>60</v>
      </c>
      <c r="R49" s="186" t="s">
        <v>309</v>
      </c>
      <c r="S49" s="186" t="s">
        <v>60</v>
      </c>
      <c r="T49" s="186" t="s">
        <v>309</v>
      </c>
      <c r="U49" s="186" t="s">
        <v>60</v>
      </c>
      <c r="V49" s="186" t="s">
        <v>309</v>
      </c>
      <c r="W49" s="186" t="s">
        <v>60</v>
      </c>
      <c r="X49" s="186" t="s">
        <v>309</v>
      </c>
      <c r="Y49" s="186" t="s">
        <v>60</v>
      </c>
      <c r="Z49" s="186" t="s">
        <v>60</v>
      </c>
      <c r="AA49" s="186" t="s">
        <v>60</v>
      </c>
      <c r="AB49" s="186" t="s">
        <v>309</v>
      </c>
      <c r="AC49" s="186" t="s">
        <v>60</v>
      </c>
      <c r="AD49" s="186" t="s">
        <v>60</v>
      </c>
      <c r="AE49" s="186" t="s">
        <v>60</v>
      </c>
      <c r="AF49" s="186" t="s">
        <v>309</v>
      </c>
      <c r="AG49" s="186" t="s">
        <v>309</v>
      </c>
    </row>
    <row r="50" spans="1:33" s="8" customFormat="1" ht="15" customHeight="1" x14ac:dyDescent="0.25">
      <c r="A50" s="27" t="s">
        <v>457</v>
      </c>
      <c r="B50" s="29" t="s">
        <v>436</v>
      </c>
      <c r="C50" s="186" t="s">
        <v>309</v>
      </c>
      <c r="D50" s="186" t="s">
        <v>309</v>
      </c>
      <c r="E50" s="186" t="s">
        <v>309</v>
      </c>
      <c r="F50" s="186" t="s">
        <v>309</v>
      </c>
      <c r="G50" s="186" t="s">
        <v>309</v>
      </c>
      <c r="H50" s="186" t="s">
        <v>309</v>
      </c>
      <c r="I50" s="186" t="s">
        <v>60</v>
      </c>
      <c r="J50" s="186" t="s">
        <v>309</v>
      </c>
      <c r="K50" s="186" t="s">
        <v>60</v>
      </c>
      <c r="L50" s="186" t="s">
        <v>309</v>
      </c>
      <c r="M50" s="186" t="s">
        <v>60</v>
      </c>
      <c r="N50" s="186" t="s">
        <v>309</v>
      </c>
      <c r="O50" s="186" t="s">
        <v>60</v>
      </c>
      <c r="P50" s="186" t="s">
        <v>309</v>
      </c>
      <c r="Q50" s="186" t="s">
        <v>60</v>
      </c>
      <c r="R50" s="186" t="s">
        <v>309</v>
      </c>
      <c r="S50" s="186" t="s">
        <v>60</v>
      </c>
      <c r="T50" s="186" t="s">
        <v>309</v>
      </c>
      <c r="U50" s="186" t="s">
        <v>60</v>
      </c>
      <c r="V50" s="186" t="s">
        <v>309</v>
      </c>
      <c r="W50" s="186" t="s">
        <v>60</v>
      </c>
      <c r="X50" s="186" t="s">
        <v>309</v>
      </c>
      <c r="Y50" s="186" t="s">
        <v>60</v>
      </c>
      <c r="Z50" s="186" t="s">
        <v>60</v>
      </c>
      <c r="AA50" s="186" t="s">
        <v>60</v>
      </c>
      <c r="AB50" s="186" t="s">
        <v>309</v>
      </c>
      <c r="AC50" s="186" t="s">
        <v>60</v>
      </c>
      <c r="AD50" s="186" t="s">
        <v>60</v>
      </c>
      <c r="AE50" s="186" t="s">
        <v>60</v>
      </c>
      <c r="AF50" s="186" t="s">
        <v>309</v>
      </c>
      <c r="AG50" s="186" t="s">
        <v>309</v>
      </c>
    </row>
    <row r="51" spans="1:33" s="8" customFormat="1" ht="29.1" customHeight="1" x14ac:dyDescent="0.25">
      <c r="A51" s="27" t="s">
        <v>458</v>
      </c>
      <c r="B51" s="29" t="s">
        <v>438</v>
      </c>
      <c r="C51" s="186" t="s">
        <v>309</v>
      </c>
      <c r="D51" s="186" t="s">
        <v>309</v>
      </c>
      <c r="E51" s="186" t="s">
        <v>309</v>
      </c>
      <c r="F51" s="186" t="s">
        <v>309</v>
      </c>
      <c r="G51" s="186" t="s">
        <v>309</v>
      </c>
      <c r="H51" s="186" t="s">
        <v>309</v>
      </c>
      <c r="I51" s="186" t="s">
        <v>60</v>
      </c>
      <c r="J51" s="186" t="s">
        <v>309</v>
      </c>
      <c r="K51" s="186" t="s">
        <v>60</v>
      </c>
      <c r="L51" s="186" t="s">
        <v>309</v>
      </c>
      <c r="M51" s="186" t="s">
        <v>60</v>
      </c>
      <c r="N51" s="186" t="s">
        <v>309</v>
      </c>
      <c r="O51" s="186" t="s">
        <v>60</v>
      </c>
      <c r="P51" s="186" t="s">
        <v>309</v>
      </c>
      <c r="Q51" s="186" t="s">
        <v>60</v>
      </c>
      <c r="R51" s="186" t="s">
        <v>309</v>
      </c>
      <c r="S51" s="186" t="s">
        <v>60</v>
      </c>
      <c r="T51" s="186" t="s">
        <v>309</v>
      </c>
      <c r="U51" s="186" t="s">
        <v>60</v>
      </c>
      <c r="V51" s="186" t="s">
        <v>309</v>
      </c>
      <c r="W51" s="186" t="s">
        <v>60</v>
      </c>
      <c r="X51" s="186" t="s">
        <v>309</v>
      </c>
      <c r="Y51" s="186" t="s">
        <v>60</v>
      </c>
      <c r="Z51" s="186" t="s">
        <v>60</v>
      </c>
      <c r="AA51" s="186" t="s">
        <v>60</v>
      </c>
      <c r="AB51" s="186" t="s">
        <v>309</v>
      </c>
      <c r="AC51" s="186" t="s">
        <v>60</v>
      </c>
      <c r="AD51" s="186" t="s">
        <v>60</v>
      </c>
      <c r="AE51" s="186" t="s">
        <v>60</v>
      </c>
      <c r="AF51" s="186" t="s">
        <v>309</v>
      </c>
      <c r="AG51" s="186" t="s">
        <v>309</v>
      </c>
    </row>
    <row r="52" spans="1:33" s="8" customFormat="1" ht="29.1" customHeight="1" x14ac:dyDescent="0.25">
      <c r="A52" s="27" t="s">
        <v>459</v>
      </c>
      <c r="B52" s="29" t="s">
        <v>440</v>
      </c>
      <c r="C52" s="186" t="s">
        <v>309</v>
      </c>
      <c r="D52" s="186" t="s">
        <v>309</v>
      </c>
      <c r="E52" s="186" t="s">
        <v>309</v>
      </c>
      <c r="F52" s="186" t="s">
        <v>309</v>
      </c>
      <c r="G52" s="186" t="s">
        <v>309</v>
      </c>
      <c r="H52" s="186" t="s">
        <v>309</v>
      </c>
      <c r="I52" s="186" t="s">
        <v>60</v>
      </c>
      <c r="J52" s="186" t="s">
        <v>309</v>
      </c>
      <c r="K52" s="186" t="s">
        <v>60</v>
      </c>
      <c r="L52" s="186" t="s">
        <v>309</v>
      </c>
      <c r="M52" s="186" t="s">
        <v>60</v>
      </c>
      <c r="N52" s="186" t="s">
        <v>309</v>
      </c>
      <c r="O52" s="186" t="s">
        <v>60</v>
      </c>
      <c r="P52" s="186" t="s">
        <v>309</v>
      </c>
      <c r="Q52" s="186" t="s">
        <v>60</v>
      </c>
      <c r="R52" s="186" t="s">
        <v>309</v>
      </c>
      <c r="S52" s="186" t="s">
        <v>60</v>
      </c>
      <c r="T52" s="186" t="s">
        <v>309</v>
      </c>
      <c r="U52" s="186" t="s">
        <v>60</v>
      </c>
      <c r="V52" s="186" t="s">
        <v>309</v>
      </c>
      <c r="W52" s="186" t="s">
        <v>60</v>
      </c>
      <c r="X52" s="186" t="s">
        <v>309</v>
      </c>
      <c r="Y52" s="186" t="s">
        <v>60</v>
      </c>
      <c r="Z52" s="186" t="s">
        <v>60</v>
      </c>
      <c r="AA52" s="186" t="s">
        <v>60</v>
      </c>
      <c r="AB52" s="186" t="s">
        <v>309</v>
      </c>
      <c r="AC52" s="186" t="s">
        <v>60</v>
      </c>
      <c r="AD52" s="186" t="s">
        <v>60</v>
      </c>
      <c r="AE52" s="186" t="s">
        <v>60</v>
      </c>
      <c r="AF52" s="186" t="s">
        <v>309</v>
      </c>
      <c r="AG52" s="186" t="s">
        <v>309</v>
      </c>
    </row>
    <row r="53" spans="1:33" s="8" customFormat="1" ht="15" customHeight="1" x14ac:dyDescent="0.25">
      <c r="A53" s="27" t="s">
        <v>460</v>
      </c>
      <c r="B53" s="29" t="s">
        <v>442</v>
      </c>
      <c r="C53" s="186" t="s">
        <v>309</v>
      </c>
      <c r="D53" s="186" t="s">
        <v>309</v>
      </c>
      <c r="E53" s="186" t="s">
        <v>309</v>
      </c>
      <c r="F53" s="186" t="s">
        <v>309</v>
      </c>
      <c r="G53" s="186" t="s">
        <v>309</v>
      </c>
      <c r="H53" s="186" t="s">
        <v>309</v>
      </c>
      <c r="I53" s="186" t="s">
        <v>60</v>
      </c>
      <c r="J53" s="186" t="s">
        <v>309</v>
      </c>
      <c r="K53" s="186" t="s">
        <v>60</v>
      </c>
      <c r="L53" s="186" t="s">
        <v>309</v>
      </c>
      <c r="M53" s="186" t="s">
        <v>60</v>
      </c>
      <c r="N53" s="186" t="s">
        <v>309</v>
      </c>
      <c r="O53" s="186" t="s">
        <v>60</v>
      </c>
      <c r="P53" s="186" t="s">
        <v>309</v>
      </c>
      <c r="Q53" s="186" t="s">
        <v>60</v>
      </c>
      <c r="R53" s="186" t="s">
        <v>309</v>
      </c>
      <c r="S53" s="186" t="s">
        <v>60</v>
      </c>
      <c r="T53" s="186" t="s">
        <v>309</v>
      </c>
      <c r="U53" s="186" t="s">
        <v>60</v>
      </c>
      <c r="V53" s="186" t="s">
        <v>309</v>
      </c>
      <c r="W53" s="186" t="s">
        <v>60</v>
      </c>
      <c r="X53" s="186" t="s">
        <v>309</v>
      </c>
      <c r="Y53" s="186" t="s">
        <v>60</v>
      </c>
      <c r="Z53" s="186" t="s">
        <v>60</v>
      </c>
      <c r="AA53" s="186" t="s">
        <v>60</v>
      </c>
      <c r="AB53" s="186" t="s">
        <v>309</v>
      </c>
      <c r="AC53" s="186" t="s">
        <v>60</v>
      </c>
      <c r="AD53" s="186" t="s">
        <v>60</v>
      </c>
      <c r="AE53" s="186" t="s">
        <v>60</v>
      </c>
      <c r="AF53" s="186" t="s">
        <v>309</v>
      </c>
      <c r="AG53" s="186" t="s">
        <v>309</v>
      </c>
    </row>
    <row r="54" spans="1:33" s="8" customFormat="1" ht="15" customHeight="1" x14ac:dyDescent="0.25">
      <c r="A54" s="27" t="s">
        <v>461</v>
      </c>
      <c r="B54" s="29" t="s">
        <v>444</v>
      </c>
      <c r="C54" s="186" t="s">
        <v>309</v>
      </c>
      <c r="D54" s="186" t="s">
        <v>309</v>
      </c>
      <c r="E54" s="186" t="s">
        <v>309</v>
      </c>
      <c r="F54" s="186" t="s">
        <v>309</v>
      </c>
      <c r="G54" s="186" t="s">
        <v>309</v>
      </c>
      <c r="H54" s="186" t="s">
        <v>309</v>
      </c>
      <c r="I54" s="186" t="s">
        <v>60</v>
      </c>
      <c r="J54" s="186" t="s">
        <v>309</v>
      </c>
      <c r="K54" s="186" t="s">
        <v>60</v>
      </c>
      <c r="L54" s="186" t="s">
        <v>309</v>
      </c>
      <c r="M54" s="186" t="s">
        <v>60</v>
      </c>
      <c r="N54" s="186" t="s">
        <v>309</v>
      </c>
      <c r="O54" s="186" t="s">
        <v>60</v>
      </c>
      <c r="P54" s="186" t="s">
        <v>309</v>
      </c>
      <c r="Q54" s="186" t="s">
        <v>60</v>
      </c>
      <c r="R54" s="186" t="s">
        <v>309</v>
      </c>
      <c r="S54" s="186" t="s">
        <v>60</v>
      </c>
      <c r="T54" s="186" t="s">
        <v>309</v>
      </c>
      <c r="U54" s="186" t="s">
        <v>60</v>
      </c>
      <c r="V54" s="186" t="s">
        <v>309</v>
      </c>
      <c r="W54" s="186" t="s">
        <v>60</v>
      </c>
      <c r="X54" s="186" t="s">
        <v>309</v>
      </c>
      <c r="Y54" s="186" t="s">
        <v>60</v>
      </c>
      <c r="Z54" s="186" t="s">
        <v>60</v>
      </c>
      <c r="AA54" s="186" t="s">
        <v>60</v>
      </c>
      <c r="AB54" s="186" t="s">
        <v>309</v>
      </c>
      <c r="AC54" s="186" t="s">
        <v>60</v>
      </c>
      <c r="AD54" s="186" t="s">
        <v>60</v>
      </c>
      <c r="AE54" s="186" t="s">
        <v>60</v>
      </c>
      <c r="AF54" s="186" t="s">
        <v>309</v>
      </c>
      <c r="AG54" s="186" t="s">
        <v>309</v>
      </c>
    </row>
    <row r="55" spans="1:33" s="8" customFormat="1" ht="15" customHeight="1" x14ac:dyDescent="0.25">
      <c r="A55" s="27" t="s">
        <v>462</v>
      </c>
      <c r="B55" s="29" t="s">
        <v>446</v>
      </c>
      <c r="C55" s="186" t="s">
        <v>309</v>
      </c>
      <c r="D55" s="186" t="s">
        <v>309</v>
      </c>
      <c r="E55" s="186" t="s">
        <v>309</v>
      </c>
      <c r="F55" s="186" t="s">
        <v>309</v>
      </c>
      <c r="G55" s="186" t="s">
        <v>309</v>
      </c>
      <c r="H55" s="186" t="s">
        <v>309</v>
      </c>
      <c r="I55" s="186" t="s">
        <v>60</v>
      </c>
      <c r="J55" s="186" t="s">
        <v>309</v>
      </c>
      <c r="K55" s="186" t="s">
        <v>60</v>
      </c>
      <c r="L55" s="186" t="s">
        <v>309</v>
      </c>
      <c r="M55" s="186" t="s">
        <v>60</v>
      </c>
      <c r="N55" s="186" t="s">
        <v>309</v>
      </c>
      <c r="O55" s="186" t="s">
        <v>60</v>
      </c>
      <c r="P55" s="186" t="s">
        <v>309</v>
      </c>
      <c r="Q55" s="186" t="s">
        <v>60</v>
      </c>
      <c r="R55" s="186" t="s">
        <v>309</v>
      </c>
      <c r="S55" s="186" t="s">
        <v>60</v>
      </c>
      <c r="T55" s="186" t="s">
        <v>309</v>
      </c>
      <c r="U55" s="186" t="s">
        <v>60</v>
      </c>
      <c r="V55" s="186" t="s">
        <v>309</v>
      </c>
      <c r="W55" s="186" t="s">
        <v>60</v>
      </c>
      <c r="X55" s="186" t="s">
        <v>309</v>
      </c>
      <c r="Y55" s="186" t="s">
        <v>60</v>
      </c>
      <c r="Z55" s="186" t="s">
        <v>60</v>
      </c>
      <c r="AA55" s="186" t="s">
        <v>60</v>
      </c>
      <c r="AB55" s="186" t="s">
        <v>309</v>
      </c>
      <c r="AC55" s="186" t="s">
        <v>60</v>
      </c>
      <c r="AD55" s="186" t="s">
        <v>60</v>
      </c>
      <c r="AE55" s="186" t="s">
        <v>60</v>
      </c>
      <c r="AF55" s="186" t="s">
        <v>309</v>
      </c>
      <c r="AG55" s="186" t="s">
        <v>309</v>
      </c>
    </row>
    <row r="56" spans="1:33" s="8" customFormat="1" ht="15" customHeight="1" x14ac:dyDescent="0.25">
      <c r="A56" s="27" t="s">
        <v>463</v>
      </c>
      <c r="B56" s="29" t="s">
        <v>448</v>
      </c>
      <c r="C56" s="186" t="s">
        <v>464</v>
      </c>
      <c r="D56" s="186" t="s">
        <v>644</v>
      </c>
      <c r="E56" s="186" t="s">
        <v>645</v>
      </c>
      <c r="F56" s="186" t="s">
        <v>645</v>
      </c>
      <c r="G56" s="186" t="s">
        <v>465</v>
      </c>
      <c r="H56" s="186" t="s">
        <v>309</v>
      </c>
      <c r="I56" s="186" t="s">
        <v>60</v>
      </c>
      <c r="J56" s="186" t="s">
        <v>309</v>
      </c>
      <c r="K56" s="186" t="s">
        <v>60</v>
      </c>
      <c r="L56" s="186" t="s">
        <v>466</v>
      </c>
      <c r="M56" s="186" t="s">
        <v>24</v>
      </c>
      <c r="N56" s="186" t="s">
        <v>797</v>
      </c>
      <c r="O56" s="186" t="s">
        <v>24</v>
      </c>
      <c r="P56" s="186" t="s">
        <v>467</v>
      </c>
      <c r="Q56" s="186" t="s">
        <v>24</v>
      </c>
      <c r="R56" s="186" t="s">
        <v>798</v>
      </c>
      <c r="S56" s="186" t="s">
        <v>24</v>
      </c>
      <c r="T56" s="186" t="s">
        <v>468</v>
      </c>
      <c r="U56" s="186" t="s">
        <v>24</v>
      </c>
      <c r="V56" s="186" t="s">
        <v>799</v>
      </c>
      <c r="W56" s="186" t="s">
        <v>24</v>
      </c>
      <c r="X56" s="186" t="s">
        <v>800</v>
      </c>
      <c r="Y56" s="186" t="s">
        <v>24</v>
      </c>
      <c r="Z56" s="186" t="s">
        <v>60</v>
      </c>
      <c r="AA56" s="186" t="s">
        <v>60</v>
      </c>
      <c r="AB56" s="186" t="s">
        <v>802</v>
      </c>
      <c r="AC56" s="186" t="s">
        <v>24</v>
      </c>
      <c r="AD56" s="186" t="s">
        <v>60</v>
      </c>
      <c r="AE56" s="186" t="s">
        <v>60</v>
      </c>
      <c r="AF56" s="186" t="s">
        <v>801</v>
      </c>
      <c r="AG56" s="186" t="s">
        <v>803</v>
      </c>
    </row>
    <row r="57" spans="1:33" s="8" customFormat="1" ht="15" customHeight="1" x14ac:dyDescent="0.25">
      <c r="A57" s="27" t="s">
        <v>469</v>
      </c>
      <c r="B57" s="29" t="s">
        <v>450</v>
      </c>
      <c r="C57" s="186" t="s">
        <v>309</v>
      </c>
      <c r="D57" s="186" t="s">
        <v>309</v>
      </c>
      <c r="E57" s="186" t="s">
        <v>309</v>
      </c>
      <c r="F57" s="186" t="s">
        <v>309</v>
      </c>
      <c r="G57" s="186" t="s">
        <v>309</v>
      </c>
      <c r="H57" s="186" t="s">
        <v>309</v>
      </c>
      <c r="I57" s="186" t="s">
        <v>60</v>
      </c>
      <c r="J57" s="186" t="s">
        <v>309</v>
      </c>
      <c r="K57" s="186" t="s">
        <v>60</v>
      </c>
      <c r="L57" s="186" t="s">
        <v>309</v>
      </c>
      <c r="M57" s="186" t="s">
        <v>60</v>
      </c>
      <c r="N57" s="186" t="s">
        <v>309</v>
      </c>
      <c r="O57" s="186" t="s">
        <v>60</v>
      </c>
      <c r="P57" s="186" t="s">
        <v>309</v>
      </c>
      <c r="Q57" s="186" t="s">
        <v>60</v>
      </c>
      <c r="R57" s="186" t="s">
        <v>309</v>
      </c>
      <c r="S57" s="186" t="s">
        <v>60</v>
      </c>
      <c r="T57" s="186" t="s">
        <v>309</v>
      </c>
      <c r="U57" s="186" t="s">
        <v>60</v>
      </c>
      <c r="V57" s="186" t="s">
        <v>309</v>
      </c>
      <c r="W57" s="186" t="s">
        <v>60</v>
      </c>
      <c r="X57" s="186" t="s">
        <v>309</v>
      </c>
      <c r="Y57" s="186" t="s">
        <v>60</v>
      </c>
      <c r="Z57" s="186" t="s">
        <v>60</v>
      </c>
      <c r="AA57" s="186" t="s">
        <v>60</v>
      </c>
      <c r="AB57" s="186" t="s">
        <v>309</v>
      </c>
      <c r="AC57" s="186" t="s">
        <v>60</v>
      </c>
      <c r="AD57" s="186" t="s">
        <v>60</v>
      </c>
      <c r="AE57" s="186" t="s">
        <v>60</v>
      </c>
      <c r="AF57" s="186" t="s">
        <v>309</v>
      </c>
      <c r="AG57" s="186" t="s">
        <v>309</v>
      </c>
    </row>
    <row r="58" spans="1:33" s="8" customFormat="1" ht="15" customHeight="1" x14ac:dyDescent="0.25">
      <c r="A58" s="27" t="s">
        <v>470</v>
      </c>
      <c r="B58" s="29" t="s">
        <v>452</v>
      </c>
      <c r="C58" s="186" t="s">
        <v>309</v>
      </c>
      <c r="D58" s="186" t="s">
        <v>309</v>
      </c>
      <c r="E58" s="186" t="s">
        <v>309</v>
      </c>
      <c r="F58" s="186" t="s">
        <v>309</v>
      </c>
      <c r="G58" s="186" t="s">
        <v>309</v>
      </c>
      <c r="H58" s="186" t="s">
        <v>309</v>
      </c>
      <c r="I58" s="186" t="s">
        <v>60</v>
      </c>
      <c r="J58" s="186" t="s">
        <v>309</v>
      </c>
      <c r="K58" s="186" t="s">
        <v>60</v>
      </c>
      <c r="L58" s="186" t="s">
        <v>309</v>
      </c>
      <c r="M58" s="186" t="s">
        <v>60</v>
      </c>
      <c r="N58" s="186" t="s">
        <v>309</v>
      </c>
      <c r="O58" s="186" t="s">
        <v>60</v>
      </c>
      <c r="P58" s="186" t="s">
        <v>309</v>
      </c>
      <c r="Q58" s="186" t="s">
        <v>60</v>
      </c>
      <c r="R58" s="186" t="s">
        <v>309</v>
      </c>
      <c r="S58" s="186" t="s">
        <v>60</v>
      </c>
      <c r="T58" s="186" t="s">
        <v>309</v>
      </c>
      <c r="U58" s="186" t="s">
        <v>60</v>
      </c>
      <c r="V58" s="186" t="s">
        <v>309</v>
      </c>
      <c r="W58" s="186" t="s">
        <v>60</v>
      </c>
      <c r="X58" s="186" t="s">
        <v>309</v>
      </c>
      <c r="Y58" s="186" t="s">
        <v>60</v>
      </c>
      <c r="Z58" s="186" t="s">
        <v>60</v>
      </c>
      <c r="AA58" s="186" t="s">
        <v>60</v>
      </c>
      <c r="AB58" s="186" t="s">
        <v>309</v>
      </c>
      <c r="AC58" s="186" t="s">
        <v>60</v>
      </c>
      <c r="AD58" s="186" t="s">
        <v>60</v>
      </c>
      <c r="AE58" s="186" t="s">
        <v>60</v>
      </c>
      <c r="AF58" s="186" t="s">
        <v>309</v>
      </c>
      <c r="AG58" s="186" t="s">
        <v>309</v>
      </c>
    </row>
    <row r="59" spans="1:33" ht="29.1" customHeight="1" x14ac:dyDescent="0.25">
      <c r="A59" s="27" t="s">
        <v>27</v>
      </c>
      <c r="B59" s="27" t="s">
        <v>471</v>
      </c>
      <c r="C59" s="186"/>
      <c r="D59" s="186"/>
      <c r="E59" s="186"/>
      <c r="F59" s="186"/>
      <c r="G59" s="186"/>
      <c r="H59" s="186"/>
      <c r="I59" s="186"/>
      <c r="J59" s="186"/>
      <c r="K59" s="186"/>
      <c r="L59" s="186"/>
      <c r="M59" s="186"/>
      <c r="N59" s="186"/>
      <c r="O59" s="186"/>
      <c r="P59" s="186"/>
      <c r="Q59" s="186"/>
      <c r="R59" s="186"/>
      <c r="S59" s="186"/>
      <c r="T59" s="186"/>
      <c r="U59" s="186"/>
      <c r="V59" s="186"/>
      <c r="W59" s="186"/>
      <c r="X59" s="186"/>
      <c r="Y59" s="186"/>
      <c r="Z59" s="186"/>
      <c r="AA59" s="186"/>
      <c r="AB59" s="186"/>
      <c r="AC59" s="186"/>
      <c r="AD59" s="186"/>
      <c r="AE59" s="186"/>
      <c r="AF59" s="186"/>
      <c r="AG59" s="186"/>
    </row>
    <row r="60" spans="1:33" ht="15" customHeight="1" x14ac:dyDescent="0.25">
      <c r="A60" s="27" t="s">
        <v>472</v>
      </c>
      <c r="B60" s="29" t="s">
        <v>473</v>
      </c>
      <c r="C60" s="186" t="s">
        <v>406</v>
      </c>
      <c r="D60" s="186" t="s">
        <v>754</v>
      </c>
      <c r="E60" s="186" t="s">
        <v>755</v>
      </c>
      <c r="F60" s="186" t="s">
        <v>755</v>
      </c>
      <c r="G60" s="186" t="s">
        <v>407</v>
      </c>
      <c r="H60" s="186" t="s">
        <v>309</v>
      </c>
      <c r="I60" s="186" t="s">
        <v>60</v>
      </c>
      <c r="J60" s="186" t="s">
        <v>309</v>
      </c>
      <c r="K60" s="186" t="s">
        <v>60</v>
      </c>
      <c r="L60" s="186" t="s">
        <v>408</v>
      </c>
      <c r="M60" s="186" t="s">
        <v>24</v>
      </c>
      <c r="N60" s="186" t="s">
        <v>756</v>
      </c>
      <c r="O60" s="186" t="s">
        <v>24</v>
      </c>
      <c r="P60" s="186" t="s">
        <v>409</v>
      </c>
      <c r="Q60" s="186" t="s">
        <v>24</v>
      </c>
      <c r="R60" s="186" t="s">
        <v>757</v>
      </c>
      <c r="S60" s="186" t="s">
        <v>24</v>
      </c>
      <c r="T60" s="186" t="s">
        <v>410</v>
      </c>
      <c r="U60" s="186" t="s">
        <v>24</v>
      </c>
      <c r="V60" s="186" t="s">
        <v>758</v>
      </c>
      <c r="W60" s="186" t="s">
        <v>24</v>
      </c>
      <c r="X60" s="186" t="s">
        <v>759</v>
      </c>
      <c r="Y60" s="186" t="s">
        <v>24</v>
      </c>
      <c r="Z60" s="186" t="s">
        <v>60</v>
      </c>
      <c r="AA60" s="186" t="s">
        <v>60</v>
      </c>
      <c r="AB60" s="186" t="s">
        <v>760</v>
      </c>
      <c r="AC60" s="186" t="s">
        <v>24</v>
      </c>
      <c r="AD60" s="186" t="s">
        <v>60</v>
      </c>
      <c r="AE60" s="186" t="s">
        <v>60</v>
      </c>
      <c r="AF60" s="186" t="s">
        <v>474</v>
      </c>
      <c r="AG60" s="186" t="s">
        <v>761</v>
      </c>
    </row>
    <row r="61" spans="1:33" s="8" customFormat="1" ht="15" customHeight="1" x14ac:dyDescent="0.25">
      <c r="A61" s="27" t="s">
        <v>475</v>
      </c>
      <c r="B61" s="29" t="s">
        <v>476</v>
      </c>
      <c r="C61" s="186" t="s">
        <v>309</v>
      </c>
      <c r="D61" s="186" t="s">
        <v>309</v>
      </c>
      <c r="E61" s="186" t="s">
        <v>309</v>
      </c>
      <c r="F61" s="186" t="s">
        <v>309</v>
      </c>
      <c r="G61" s="186" t="s">
        <v>309</v>
      </c>
      <c r="H61" s="186" t="s">
        <v>309</v>
      </c>
      <c r="I61" s="186" t="s">
        <v>60</v>
      </c>
      <c r="J61" s="186" t="s">
        <v>309</v>
      </c>
      <c r="K61" s="186" t="s">
        <v>60</v>
      </c>
      <c r="L61" s="186" t="s">
        <v>309</v>
      </c>
      <c r="M61" s="186" t="s">
        <v>60</v>
      </c>
      <c r="N61" s="186" t="s">
        <v>309</v>
      </c>
      <c r="O61" s="186" t="s">
        <v>60</v>
      </c>
      <c r="P61" s="186" t="s">
        <v>309</v>
      </c>
      <c r="Q61" s="186" t="s">
        <v>60</v>
      </c>
      <c r="R61" s="186" t="s">
        <v>309</v>
      </c>
      <c r="S61" s="186" t="s">
        <v>60</v>
      </c>
      <c r="T61" s="186" t="s">
        <v>309</v>
      </c>
      <c r="U61" s="186" t="s">
        <v>60</v>
      </c>
      <c r="V61" s="186" t="s">
        <v>309</v>
      </c>
      <c r="W61" s="186" t="s">
        <v>60</v>
      </c>
      <c r="X61" s="186" t="s">
        <v>309</v>
      </c>
      <c r="Y61" s="186" t="s">
        <v>60</v>
      </c>
      <c r="Z61" s="186" t="s">
        <v>309</v>
      </c>
      <c r="AA61" s="186" t="s">
        <v>60</v>
      </c>
      <c r="AB61" s="186" t="s">
        <v>309</v>
      </c>
      <c r="AC61" s="186" t="s">
        <v>60</v>
      </c>
      <c r="AD61" s="186" t="s">
        <v>309</v>
      </c>
      <c r="AE61" s="186" t="s">
        <v>60</v>
      </c>
      <c r="AF61" s="186" t="s">
        <v>309</v>
      </c>
      <c r="AG61" s="186" t="s">
        <v>309</v>
      </c>
    </row>
    <row r="62" spans="1:33" s="8" customFormat="1" ht="15" customHeight="1" x14ac:dyDescent="0.25">
      <c r="A62" s="27" t="s">
        <v>477</v>
      </c>
      <c r="B62" s="29" t="s">
        <v>478</v>
      </c>
      <c r="C62" s="186" t="s">
        <v>309</v>
      </c>
      <c r="D62" s="186" t="s">
        <v>309</v>
      </c>
      <c r="E62" s="186" t="s">
        <v>309</v>
      </c>
      <c r="F62" s="186" t="s">
        <v>309</v>
      </c>
      <c r="G62" s="186" t="s">
        <v>309</v>
      </c>
      <c r="H62" s="186" t="s">
        <v>309</v>
      </c>
      <c r="I62" s="186" t="s">
        <v>60</v>
      </c>
      <c r="J62" s="186" t="s">
        <v>309</v>
      </c>
      <c r="K62" s="186" t="s">
        <v>60</v>
      </c>
      <c r="L62" s="186" t="s">
        <v>309</v>
      </c>
      <c r="M62" s="186" t="s">
        <v>60</v>
      </c>
      <c r="N62" s="186" t="s">
        <v>309</v>
      </c>
      <c r="O62" s="186" t="s">
        <v>60</v>
      </c>
      <c r="P62" s="186" t="s">
        <v>309</v>
      </c>
      <c r="Q62" s="186" t="s">
        <v>60</v>
      </c>
      <c r="R62" s="186" t="s">
        <v>309</v>
      </c>
      <c r="S62" s="186" t="s">
        <v>60</v>
      </c>
      <c r="T62" s="186" t="s">
        <v>309</v>
      </c>
      <c r="U62" s="186" t="s">
        <v>60</v>
      </c>
      <c r="V62" s="186" t="s">
        <v>309</v>
      </c>
      <c r="W62" s="186" t="s">
        <v>60</v>
      </c>
      <c r="X62" s="186" t="s">
        <v>309</v>
      </c>
      <c r="Y62" s="186" t="s">
        <v>60</v>
      </c>
      <c r="Z62" s="186" t="s">
        <v>60</v>
      </c>
      <c r="AA62" s="186" t="s">
        <v>60</v>
      </c>
      <c r="AB62" s="186" t="s">
        <v>309</v>
      </c>
      <c r="AC62" s="186" t="s">
        <v>60</v>
      </c>
      <c r="AD62" s="186" t="s">
        <v>60</v>
      </c>
      <c r="AE62" s="186" t="s">
        <v>60</v>
      </c>
      <c r="AF62" s="186" t="s">
        <v>309</v>
      </c>
      <c r="AG62" s="186" t="s">
        <v>309</v>
      </c>
    </row>
    <row r="63" spans="1:33" s="8" customFormat="1" ht="15" customHeight="1" x14ac:dyDescent="0.25">
      <c r="A63" s="27" t="s">
        <v>479</v>
      </c>
      <c r="B63" s="29" t="s">
        <v>480</v>
      </c>
      <c r="C63" s="186" t="s">
        <v>309</v>
      </c>
      <c r="D63" s="186" t="s">
        <v>309</v>
      </c>
      <c r="E63" s="186" t="s">
        <v>309</v>
      </c>
      <c r="F63" s="186" t="s">
        <v>309</v>
      </c>
      <c r="G63" s="186" t="s">
        <v>309</v>
      </c>
      <c r="H63" s="186" t="s">
        <v>309</v>
      </c>
      <c r="I63" s="186" t="s">
        <v>60</v>
      </c>
      <c r="J63" s="186" t="s">
        <v>309</v>
      </c>
      <c r="K63" s="186" t="s">
        <v>60</v>
      </c>
      <c r="L63" s="186" t="s">
        <v>309</v>
      </c>
      <c r="M63" s="186" t="s">
        <v>60</v>
      </c>
      <c r="N63" s="186" t="s">
        <v>309</v>
      </c>
      <c r="O63" s="186" t="s">
        <v>60</v>
      </c>
      <c r="P63" s="186" t="s">
        <v>309</v>
      </c>
      <c r="Q63" s="186" t="s">
        <v>60</v>
      </c>
      <c r="R63" s="186" t="s">
        <v>309</v>
      </c>
      <c r="S63" s="186" t="s">
        <v>60</v>
      </c>
      <c r="T63" s="186" t="s">
        <v>309</v>
      </c>
      <c r="U63" s="186" t="s">
        <v>60</v>
      </c>
      <c r="V63" s="186" t="s">
        <v>309</v>
      </c>
      <c r="W63" s="186" t="s">
        <v>60</v>
      </c>
      <c r="X63" s="186" t="s">
        <v>309</v>
      </c>
      <c r="Y63" s="186" t="s">
        <v>60</v>
      </c>
      <c r="Z63" s="186" t="s">
        <v>60</v>
      </c>
      <c r="AA63" s="186" t="s">
        <v>60</v>
      </c>
      <c r="AB63" s="186" t="s">
        <v>309</v>
      </c>
      <c r="AC63" s="186" t="s">
        <v>60</v>
      </c>
      <c r="AD63" s="186" t="s">
        <v>60</v>
      </c>
      <c r="AE63" s="186" t="s">
        <v>60</v>
      </c>
      <c r="AF63" s="186" t="s">
        <v>309</v>
      </c>
      <c r="AG63" s="186" t="s">
        <v>309</v>
      </c>
    </row>
    <row r="64" spans="1:33" s="8" customFormat="1" ht="15" customHeight="1" x14ac:dyDescent="0.25">
      <c r="A64" s="27" t="s">
        <v>481</v>
      </c>
      <c r="B64" s="29" t="s">
        <v>482</v>
      </c>
      <c r="C64" s="186" t="s">
        <v>309</v>
      </c>
      <c r="D64" s="186" t="s">
        <v>309</v>
      </c>
      <c r="E64" s="186" t="s">
        <v>309</v>
      </c>
      <c r="F64" s="186" t="s">
        <v>309</v>
      </c>
      <c r="G64" s="186" t="s">
        <v>309</v>
      </c>
      <c r="H64" s="186" t="s">
        <v>309</v>
      </c>
      <c r="I64" s="186" t="s">
        <v>60</v>
      </c>
      <c r="J64" s="186" t="s">
        <v>309</v>
      </c>
      <c r="K64" s="186" t="s">
        <v>60</v>
      </c>
      <c r="L64" s="186" t="s">
        <v>309</v>
      </c>
      <c r="M64" s="186" t="s">
        <v>60</v>
      </c>
      <c r="N64" s="186" t="s">
        <v>309</v>
      </c>
      <c r="O64" s="186" t="s">
        <v>60</v>
      </c>
      <c r="P64" s="186" t="s">
        <v>309</v>
      </c>
      <c r="Q64" s="186" t="s">
        <v>60</v>
      </c>
      <c r="R64" s="186" t="s">
        <v>309</v>
      </c>
      <c r="S64" s="186" t="s">
        <v>60</v>
      </c>
      <c r="T64" s="186" t="s">
        <v>309</v>
      </c>
      <c r="U64" s="186" t="s">
        <v>60</v>
      </c>
      <c r="V64" s="186" t="s">
        <v>309</v>
      </c>
      <c r="W64" s="186" t="s">
        <v>60</v>
      </c>
      <c r="X64" s="186" t="s">
        <v>309</v>
      </c>
      <c r="Y64" s="186" t="s">
        <v>60</v>
      </c>
      <c r="Z64" s="186" t="s">
        <v>60</v>
      </c>
      <c r="AA64" s="186" t="s">
        <v>60</v>
      </c>
      <c r="AB64" s="186" t="s">
        <v>309</v>
      </c>
      <c r="AC64" s="186" t="s">
        <v>60</v>
      </c>
      <c r="AD64" s="186" t="s">
        <v>60</v>
      </c>
      <c r="AE64" s="186" t="s">
        <v>60</v>
      </c>
      <c r="AF64" s="186" t="s">
        <v>309</v>
      </c>
      <c r="AG64" s="186" t="s">
        <v>309</v>
      </c>
    </row>
    <row r="65" spans="1:33" s="8" customFormat="1" ht="15" customHeight="1" x14ac:dyDescent="0.25">
      <c r="A65" s="27" t="s">
        <v>483</v>
      </c>
      <c r="B65" s="29" t="s">
        <v>444</v>
      </c>
      <c r="C65" s="186" t="s">
        <v>309</v>
      </c>
      <c r="D65" s="186" t="s">
        <v>309</v>
      </c>
      <c r="E65" s="186" t="s">
        <v>309</v>
      </c>
      <c r="F65" s="186" t="s">
        <v>309</v>
      </c>
      <c r="G65" s="186" t="s">
        <v>309</v>
      </c>
      <c r="H65" s="186" t="s">
        <v>309</v>
      </c>
      <c r="I65" s="186" t="s">
        <v>60</v>
      </c>
      <c r="J65" s="186" t="s">
        <v>309</v>
      </c>
      <c r="K65" s="186" t="s">
        <v>60</v>
      </c>
      <c r="L65" s="186" t="s">
        <v>309</v>
      </c>
      <c r="M65" s="186" t="s">
        <v>60</v>
      </c>
      <c r="N65" s="186" t="s">
        <v>309</v>
      </c>
      <c r="O65" s="186" t="s">
        <v>60</v>
      </c>
      <c r="P65" s="186" t="s">
        <v>309</v>
      </c>
      <c r="Q65" s="186" t="s">
        <v>60</v>
      </c>
      <c r="R65" s="186" t="s">
        <v>309</v>
      </c>
      <c r="S65" s="186" t="s">
        <v>60</v>
      </c>
      <c r="T65" s="186" t="s">
        <v>309</v>
      </c>
      <c r="U65" s="186" t="s">
        <v>60</v>
      </c>
      <c r="V65" s="186" t="s">
        <v>309</v>
      </c>
      <c r="W65" s="186" t="s">
        <v>60</v>
      </c>
      <c r="X65" s="186" t="s">
        <v>309</v>
      </c>
      <c r="Y65" s="186" t="s">
        <v>60</v>
      </c>
      <c r="Z65" s="186" t="s">
        <v>60</v>
      </c>
      <c r="AA65" s="186" t="s">
        <v>60</v>
      </c>
      <c r="AB65" s="186" t="s">
        <v>309</v>
      </c>
      <c r="AC65" s="186" t="s">
        <v>60</v>
      </c>
      <c r="AD65" s="186" t="s">
        <v>60</v>
      </c>
      <c r="AE65" s="186" t="s">
        <v>60</v>
      </c>
      <c r="AF65" s="186" t="s">
        <v>309</v>
      </c>
      <c r="AG65" s="186" t="s">
        <v>309</v>
      </c>
    </row>
    <row r="66" spans="1:33" s="8" customFormat="1" ht="15" customHeight="1" x14ac:dyDescent="0.25">
      <c r="A66" s="27" t="s">
        <v>484</v>
      </c>
      <c r="B66" s="29" t="s">
        <v>446</v>
      </c>
      <c r="C66" s="186" t="s">
        <v>309</v>
      </c>
      <c r="D66" s="186" t="s">
        <v>309</v>
      </c>
      <c r="E66" s="186" t="s">
        <v>309</v>
      </c>
      <c r="F66" s="186" t="s">
        <v>309</v>
      </c>
      <c r="G66" s="186" t="s">
        <v>309</v>
      </c>
      <c r="H66" s="186" t="s">
        <v>309</v>
      </c>
      <c r="I66" s="186" t="s">
        <v>60</v>
      </c>
      <c r="J66" s="186" t="s">
        <v>309</v>
      </c>
      <c r="K66" s="186" t="s">
        <v>60</v>
      </c>
      <c r="L66" s="186" t="s">
        <v>309</v>
      </c>
      <c r="M66" s="186" t="s">
        <v>60</v>
      </c>
      <c r="N66" s="186" t="s">
        <v>309</v>
      </c>
      <c r="O66" s="186" t="s">
        <v>60</v>
      </c>
      <c r="P66" s="186" t="s">
        <v>309</v>
      </c>
      <c r="Q66" s="186" t="s">
        <v>60</v>
      </c>
      <c r="R66" s="186" t="s">
        <v>309</v>
      </c>
      <c r="S66" s="186" t="s">
        <v>60</v>
      </c>
      <c r="T66" s="186" t="s">
        <v>309</v>
      </c>
      <c r="U66" s="186" t="s">
        <v>60</v>
      </c>
      <c r="V66" s="186" t="s">
        <v>309</v>
      </c>
      <c r="W66" s="186" t="s">
        <v>60</v>
      </c>
      <c r="X66" s="186" t="s">
        <v>309</v>
      </c>
      <c r="Y66" s="186" t="s">
        <v>60</v>
      </c>
      <c r="Z66" s="186" t="s">
        <v>60</v>
      </c>
      <c r="AA66" s="186" t="s">
        <v>60</v>
      </c>
      <c r="AB66" s="186" t="s">
        <v>309</v>
      </c>
      <c r="AC66" s="186" t="s">
        <v>60</v>
      </c>
      <c r="AD66" s="186" t="s">
        <v>60</v>
      </c>
      <c r="AE66" s="186" t="s">
        <v>60</v>
      </c>
      <c r="AF66" s="186" t="s">
        <v>309</v>
      </c>
      <c r="AG66" s="186" t="s">
        <v>309</v>
      </c>
    </row>
    <row r="67" spans="1:33" s="8" customFormat="1" ht="15" customHeight="1" x14ac:dyDescent="0.25">
      <c r="A67" s="27" t="s">
        <v>485</v>
      </c>
      <c r="B67" s="29" t="s">
        <v>448</v>
      </c>
      <c r="C67" s="186" t="s">
        <v>464</v>
      </c>
      <c r="D67" s="186" t="s">
        <v>644</v>
      </c>
      <c r="E67" s="186" t="s">
        <v>645</v>
      </c>
      <c r="F67" s="186" t="s">
        <v>645</v>
      </c>
      <c r="G67" s="186" t="s">
        <v>465</v>
      </c>
      <c r="H67" s="186" t="s">
        <v>309</v>
      </c>
      <c r="I67" s="186" t="s">
        <v>60</v>
      </c>
      <c r="J67" s="186" t="s">
        <v>309</v>
      </c>
      <c r="K67" s="186" t="s">
        <v>60</v>
      </c>
      <c r="L67" s="186" t="s">
        <v>466</v>
      </c>
      <c r="M67" s="186" t="s">
        <v>24</v>
      </c>
      <c r="N67" s="186" t="s">
        <v>797</v>
      </c>
      <c r="O67" s="186" t="s">
        <v>24</v>
      </c>
      <c r="P67" s="186" t="s">
        <v>467</v>
      </c>
      <c r="Q67" s="186" t="s">
        <v>24</v>
      </c>
      <c r="R67" s="186" t="s">
        <v>798</v>
      </c>
      <c r="S67" s="186" t="s">
        <v>24</v>
      </c>
      <c r="T67" s="186" t="s">
        <v>468</v>
      </c>
      <c r="U67" s="186" t="s">
        <v>24</v>
      </c>
      <c r="V67" s="186" t="s">
        <v>799</v>
      </c>
      <c r="W67" s="186" t="s">
        <v>24</v>
      </c>
      <c r="X67" s="186" t="s">
        <v>800</v>
      </c>
      <c r="Y67" s="186" t="s">
        <v>24</v>
      </c>
      <c r="Z67" s="186" t="s">
        <v>60</v>
      </c>
      <c r="AA67" s="186" t="s">
        <v>60</v>
      </c>
      <c r="AB67" s="186" t="s">
        <v>802</v>
      </c>
      <c r="AC67" s="186" t="s">
        <v>24</v>
      </c>
      <c r="AD67" s="186" t="s">
        <v>60</v>
      </c>
      <c r="AE67" s="186" t="s">
        <v>60</v>
      </c>
      <c r="AF67" s="186" t="s">
        <v>801</v>
      </c>
      <c r="AG67" s="186" t="s">
        <v>803</v>
      </c>
    </row>
    <row r="68" spans="1:33" s="8" customFormat="1" ht="15" customHeight="1" x14ac:dyDescent="0.25">
      <c r="A68" s="27" t="s">
        <v>486</v>
      </c>
      <c r="B68" s="29" t="s">
        <v>450</v>
      </c>
      <c r="C68" s="186" t="s">
        <v>309</v>
      </c>
      <c r="D68" s="186" t="s">
        <v>309</v>
      </c>
      <c r="E68" s="186" t="s">
        <v>309</v>
      </c>
      <c r="F68" s="186" t="s">
        <v>309</v>
      </c>
      <c r="G68" s="186" t="s">
        <v>309</v>
      </c>
      <c r="H68" s="186" t="s">
        <v>309</v>
      </c>
      <c r="I68" s="186" t="s">
        <v>60</v>
      </c>
      <c r="J68" s="186" t="s">
        <v>309</v>
      </c>
      <c r="K68" s="186" t="s">
        <v>60</v>
      </c>
      <c r="L68" s="186" t="s">
        <v>309</v>
      </c>
      <c r="M68" s="186" t="s">
        <v>60</v>
      </c>
      <c r="N68" s="186" t="s">
        <v>309</v>
      </c>
      <c r="O68" s="186" t="s">
        <v>60</v>
      </c>
      <c r="P68" s="186" t="s">
        <v>309</v>
      </c>
      <c r="Q68" s="186" t="s">
        <v>60</v>
      </c>
      <c r="R68" s="186" t="s">
        <v>309</v>
      </c>
      <c r="S68" s="186" t="s">
        <v>60</v>
      </c>
      <c r="T68" s="186" t="s">
        <v>309</v>
      </c>
      <c r="U68" s="186" t="s">
        <v>60</v>
      </c>
      <c r="V68" s="186" t="s">
        <v>309</v>
      </c>
      <c r="W68" s="186" t="s">
        <v>60</v>
      </c>
      <c r="X68" s="186" t="s">
        <v>309</v>
      </c>
      <c r="Y68" s="186" t="s">
        <v>60</v>
      </c>
      <c r="Z68" s="186" t="s">
        <v>60</v>
      </c>
      <c r="AA68" s="186" t="s">
        <v>60</v>
      </c>
      <c r="AB68" s="186" t="s">
        <v>309</v>
      </c>
      <c r="AC68" s="186" t="s">
        <v>60</v>
      </c>
      <c r="AD68" s="186" t="s">
        <v>60</v>
      </c>
      <c r="AE68" s="186" t="s">
        <v>60</v>
      </c>
      <c r="AF68" s="186" t="s">
        <v>309</v>
      </c>
      <c r="AG68" s="186" t="s">
        <v>309</v>
      </c>
    </row>
    <row r="69" spans="1:33" s="8" customFormat="1" ht="15" customHeight="1" x14ac:dyDescent="0.25">
      <c r="A69" s="27" t="s">
        <v>487</v>
      </c>
      <c r="B69" s="29" t="s">
        <v>452</v>
      </c>
      <c r="C69" s="186" t="s">
        <v>309</v>
      </c>
      <c r="D69" s="186" t="s">
        <v>309</v>
      </c>
      <c r="E69" s="186" t="s">
        <v>309</v>
      </c>
      <c r="F69" s="186" t="s">
        <v>309</v>
      </c>
      <c r="G69" s="186" t="s">
        <v>309</v>
      </c>
      <c r="H69" s="186" t="s">
        <v>309</v>
      </c>
      <c r="I69" s="186" t="s">
        <v>60</v>
      </c>
      <c r="J69" s="186" t="s">
        <v>309</v>
      </c>
      <c r="K69" s="186" t="s">
        <v>60</v>
      </c>
      <c r="L69" s="186" t="s">
        <v>309</v>
      </c>
      <c r="M69" s="186" t="s">
        <v>60</v>
      </c>
      <c r="N69" s="186" t="s">
        <v>309</v>
      </c>
      <c r="O69" s="186" t="s">
        <v>60</v>
      </c>
      <c r="P69" s="186" t="s">
        <v>309</v>
      </c>
      <c r="Q69" s="186" t="s">
        <v>60</v>
      </c>
      <c r="R69" s="186" t="s">
        <v>309</v>
      </c>
      <c r="S69" s="186" t="s">
        <v>60</v>
      </c>
      <c r="T69" s="186" t="s">
        <v>309</v>
      </c>
      <c r="U69" s="186" t="s">
        <v>60</v>
      </c>
      <c r="V69" s="186" t="s">
        <v>309</v>
      </c>
      <c r="W69" s="186" t="s">
        <v>60</v>
      </c>
      <c r="X69" s="186" t="s">
        <v>309</v>
      </c>
      <c r="Y69" s="186" t="s">
        <v>60</v>
      </c>
      <c r="Z69" s="186" t="s">
        <v>60</v>
      </c>
      <c r="AA69" s="186" t="s">
        <v>60</v>
      </c>
      <c r="AB69" s="186" t="s">
        <v>309</v>
      </c>
      <c r="AC69" s="186" t="s">
        <v>60</v>
      </c>
      <c r="AD69" s="186" t="s">
        <v>60</v>
      </c>
      <c r="AE69" s="186" t="s">
        <v>60</v>
      </c>
      <c r="AF69" s="186" t="s">
        <v>309</v>
      </c>
      <c r="AG69" s="186" t="s">
        <v>309</v>
      </c>
    </row>
    <row r="70" spans="1:33" s="8" customFormat="1" ht="44.1" customHeight="1" x14ac:dyDescent="0.25">
      <c r="A70" s="27" t="s">
        <v>30</v>
      </c>
      <c r="B70" s="29" t="s">
        <v>488</v>
      </c>
      <c r="C70" s="186" t="s">
        <v>309</v>
      </c>
      <c r="D70" s="186" t="s">
        <v>309</v>
      </c>
      <c r="E70" s="186" t="s">
        <v>309</v>
      </c>
      <c r="F70" s="186" t="s">
        <v>309</v>
      </c>
      <c r="G70" s="186" t="s">
        <v>309</v>
      </c>
      <c r="H70" s="186" t="s">
        <v>309</v>
      </c>
      <c r="I70" s="186" t="s">
        <v>60</v>
      </c>
      <c r="J70" s="186" t="s">
        <v>309</v>
      </c>
      <c r="K70" s="186" t="s">
        <v>60</v>
      </c>
      <c r="L70" s="186" t="s">
        <v>309</v>
      </c>
      <c r="M70" s="186" t="s">
        <v>60</v>
      </c>
      <c r="N70" s="186" t="s">
        <v>309</v>
      </c>
      <c r="O70" s="186" t="s">
        <v>60</v>
      </c>
      <c r="P70" s="186" t="s">
        <v>309</v>
      </c>
      <c r="Q70" s="186" t="s">
        <v>60</v>
      </c>
      <c r="R70" s="186" t="s">
        <v>309</v>
      </c>
      <c r="S70" s="186" t="s">
        <v>60</v>
      </c>
      <c r="T70" s="186" t="s">
        <v>309</v>
      </c>
      <c r="U70" s="186" t="s">
        <v>60</v>
      </c>
      <c r="V70" s="186" t="s">
        <v>309</v>
      </c>
      <c r="W70" s="186" t="s">
        <v>60</v>
      </c>
      <c r="X70" s="186" t="s">
        <v>309</v>
      </c>
      <c r="Y70" s="186" t="s">
        <v>60</v>
      </c>
      <c r="Z70" s="186" t="s">
        <v>309</v>
      </c>
      <c r="AA70" s="186" t="s">
        <v>60</v>
      </c>
      <c r="AB70" s="186" t="s">
        <v>309</v>
      </c>
      <c r="AC70" s="186" t="s">
        <v>60</v>
      </c>
      <c r="AD70" s="186" t="s">
        <v>309</v>
      </c>
      <c r="AE70" s="186" t="s">
        <v>60</v>
      </c>
      <c r="AF70" s="186" t="s">
        <v>309</v>
      </c>
      <c r="AG70" s="186" t="s">
        <v>309</v>
      </c>
    </row>
    <row r="71" spans="1:33" s="8" customFormat="1" ht="15" customHeight="1" x14ac:dyDescent="0.25">
      <c r="A71" s="27" t="s">
        <v>33</v>
      </c>
      <c r="B71" s="27" t="s">
        <v>489</v>
      </c>
      <c r="C71" s="186"/>
      <c r="D71" s="186"/>
      <c r="E71" s="186"/>
      <c r="F71" s="186"/>
      <c r="G71" s="186"/>
      <c r="H71" s="186"/>
      <c r="I71" s="186"/>
      <c r="J71" s="186"/>
      <c r="K71" s="186"/>
      <c r="L71" s="186"/>
      <c r="M71" s="186"/>
      <c r="N71" s="186"/>
      <c r="O71" s="186"/>
      <c r="P71" s="186"/>
      <c r="Q71" s="186"/>
      <c r="R71" s="186"/>
      <c r="S71" s="186"/>
      <c r="T71" s="186"/>
      <c r="U71" s="186"/>
      <c r="V71" s="186"/>
      <c r="W71" s="186"/>
      <c r="X71" s="186"/>
      <c r="Y71" s="186"/>
      <c r="Z71" s="186"/>
      <c r="AA71" s="186"/>
      <c r="AB71" s="186"/>
      <c r="AC71" s="186"/>
      <c r="AD71" s="186"/>
      <c r="AE71" s="186"/>
      <c r="AF71" s="186"/>
      <c r="AG71" s="186"/>
    </row>
    <row r="72" spans="1:33" s="8" customFormat="1" ht="15" customHeight="1" x14ac:dyDescent="0.25">
      <c r="A72" s="27" t="s">
        <v>490</v>
      </c>
      <c r="B72" s="29" t="s">
        <v>455</v>
      </c>
      <c r="C72" s="186"/>
      <c r="D72" s="186"/>
      <c r="E72" s="186"/>
      <c r="F72" s="186"/>
      <c r="G72" s="186"/>
      <c r="H72" s="186"/>
      <c r="I72" s="186"/>
      <c r="J72" s="186"/>
      <c r="K72" s="186"/>
      <c r="L72" s="186"/>
      <c r="M72" s="186"/>
      <c r="N72" s="186"/>
      <c r="O72" s="186"/>
      <c r="P72" s="186"/>
      <c r="Q72" s="186"/>
      <c r="R72" s="186"/>
      <c r="S72" s="186"/>
      <c r="T72" s="186"/>
      <c r="U72" s="186"/>
      <c r="V72" s="186"/>
      <c r="W72" s="186"/>
      <c r="X72" s="186"/>
      <c r="Y72" s="186"/>
      <c r="Z72" s="186"/>
      <c r="AA72" s="186"/>
      <c r="AB72" s="186"/>
      <c r="AC72" s="186"/>
      <c r="AD72" s="186"/>
      <c r="AE72" s="186"/>
      <c r="AF72" s="186"/>
      <c r="AG72" s="186"/>
    </row>
    <row r="73" spans="1:33" s="8" customFormat="1" ht="29.1" customHeight="1" x14ac:dyDescent="0.25">
      <c r="A73" s="27" t="s">
        <v>491</v>
      </c>
      <c r="B73" s="29" t="s">
        <v>434</v>
      </c>
      <c r="C73" s="186" t="s">
        <v>309</v>
      </c>
      <c r="D73" s="186" t="s">
        <v>309</v>
      </c>
      <c r="E73" s="186" t="s">
        <v>309</v>
      </c>
      <c r="F73" s="186" t="s">
        <v>309</v>
      </c>
      <c r="G73" s="186" t="s">
        <v>309</v>
      </c>
      <c r="H73" s="186" t="s">
        <v>309</v>
      </c>
      <c r="I73" s="186" t="s">
        <v>60</v>
      </c>
      <c r="J73" s="186" t="s">
        <v>309</v>
      </c>
      <c r="K73" s="186" t="s">
        <v>60</v>
      </c>
      <c r="L73" s="186" t="s">
        <v>309</v>
      </c>
      <c r="M73" s="186" t="s">
        <v>60</v>
      </c>
      <c r="N73" s="186" t="s">
        <v>309</v>
      </c>
      <c r="O73" s="186" t="s">
        <v>60</v>
      </c>
      <c r="P73" s="186" t="s">
        <v>309</v>
      </c>
      <c r="Q73" s="186" t="s">
        <v>60</v>
      </c>
      <c r="R73" s="186" t="s">
        <v>309</v>
      </c>
      <c r="S73" s="186" t="s">
        <v>60</v>
      </c>
      <c r="T73" s="186" t="s">
        <v>309</v>
      </c>
      <c r="U73" s="186" t="s">
        <v>60</v>
      </c>
      <c r="V73" s="186" t="s">
        <v>309</v>
      </c>
      <c r="W73" s="186" t="s">
        <v>60</v>
      </c>
      <c r="X73" s="186" t="s">
        <v>309</v>
      </c>
      <c r="Y73" s="186" t="s">
        <v>60</v>
      </c>
      <c r="Z73" s="186" t="s">
        <v>60</v>
      </c>
      <c r="AA73" s="186" t="s">
        <v>60</v>
      </c>
      <c r="AB73" s="186" t="s">
        <v>309</v>
      </c>
      <c r="AC73" s="186" t="s">
        <v>60</v>
      </c>
      <c r="AD73" s="186" t="s">
        <v>60</v>
      </c>
      <c r="AE73" s="186" t="s">
        <v>60</v>
      </c>
      <c r="AF73" s="186" t="s">
        <v>309</v>
      </c>
      <c r="AG73" s="186" t="s">
        <v>309</v>
      </c>
    </row>
    <row r="74" spans="1:33" s="8" customFormat="1" ht="15" customHeight="1" x14ac:dyDescent="0.25">
      <c r="A74" s="27" t="s">
        <v>492</v>
      </c>
      <c r="B74" s="29" t="s">
        <v>436</v>
      </c>
      <c r="C74" s="186" t="s">
        <v>309</v>
      </c>
      <c r="D74" s="186" t="s">
        <v>309</v>
      </c>
      <c r="E74" s="186" t="s">
        <v>309</v>
      </c>
      <c r="F74" s="186" t="s">
        <v>309</v>
      </c>
      <c r="G74" s="186" t="s">
        <v>309</v>
      </c>
      <c r="H74" s="186" t="s">
        <v>309</v>
      </c>
      <c r="I74" s="186" t="s">
        <v>60</v>
      </c>
      <c r="J74" s="186" t="s">
        <v>309</v>
      </c>
      <c r="K74" s="186" t="s">
        <v>60</v>
      </c>
      <c r="L74" s="186" t="s">
        <v>309</v>
      </c>
      <c r="M74" s="186" t="s">
        <v>60</v>
      </c>
      <c r="N74" s="186" t="s">
        <v>309</v>
      </c>
      <c r="O74" s="186" t="s">
        <v>60</v>
      </c>
      <c r="P74" s="186" t="s">
        <v>309</v>
      </c>
      <c r="Q74" s="186" t="s">
        <v>60</v>
      </c>
      <c r="R74" s="186" t="s">
        <v>309</v>
      </c>
      <c r="S74" s="186" t="s">
        <v>60</v>
      </c>
      <c r="T74" s="186" t="s">
        <v>309</v>
      </c>
      <c r="U74" s="186" t="s">
        <v>60</v>
      </c>
      <c r="V74" s="186" t="s">
        <v>309</v>
      </c>
      <c r="W74" s="186" t="s">
        <v>60</v>
      </c>
      <c r="X74" s="186" t="s">
        <v>309</v>
      </c>
      <c r="Y74" s="186" t="s">
        <v>60</v>
      </c>
      <c r="Z74" s="186" t="s">
        <v>60</v>
      </c>
      <c r="AA74" s="186" t="s">
        <v>60</v>
      </c>
      <c r="AB74" s="186" t="s">
        <v>309</v>
      </c>
      <c r="AC74" s="186" t="s">
        <v>60</v>
      </c>
      <c r="AD74" s="186" t="s">
        <v>60</v>
      </c>
      <c r="AE74" s="186" t="s">
        <v>60</v>
      </c>
      <c r="AF74" s="186" t="s">
        <v>309</v>
      </c>
      <c r="AG74" s="186" t="s">
        <v>309</v>
      </c>
    </row>
    <row r="75" spans="1:33" s="8" customFormat="1" ht="15" customHeight="1" x14ac:dyDescent="0.25">
      <c r="A75" s="27" t="s">
        <v>493</v>
      </c>
      <c r="B75" s="29" t="s">
        <v>494</v>
      </c>
      <c r="C75" s="186" t="s">
        <v>309</v>
      </c>
      <c r="D75" s="186" t="s">
        <v>309</v>
      </c>
      <c r="E75" s="186" t="s">
        <v>309</v>
      </c>
      <c r="F75" s="186" t="s">
        <v>309</v>
      </c>
      <c r="G75" s="186" t="s">
        <v>309</v>
      </c>
      <c r="H75" s="186" t="s">
        <v>309</v>
      </c>
      <c r="I75" s="186" t="s">
        <v>60</v>
      </c>
      <c r="J75" s="186" t="s">
        <v>309</v>
      </c>
      <c r="K75" s="186" t="s">
        <v>60</v>
      </c>
      <c r="L75" s="186" t="s">
        <v>309</v>
      </c>
      <c r="M75" s="186" t="s">
        <v>60</v>
      </c>
      <c r="N75" s="186" t="s">
        <v>309</v>
      </c>
      <c r="O75" s="186" t="s">
        <v>60</v>
      </c>
      <c r="P75" s="186" t="s">
        <v>309</v>
      </c>
      <c r="Q75" s="186" t="s">
        <v>60</v>
      </c>
      <c r="R75" s="186" t="s">
        <v>309</v>
      </c>
      <c r="S75" s="186" t="s">
        <v>60</v>
      </c>
      <c r="T75" s="186" t="s">
        <v>309</v>
      </c>
      <c r="U75" s="186" t="s">
        <v>60</v>
      </c>
      <c r="V75" s="186" t="s">
        <v>309</v>
      </c>
      <c r="W75" s="186" t="s">
        <v>60</v>
      </c>
      <c r="X75" s="186" t="s">
        <v>309</v>
      </c>
      <c r="Y75" s="186" t="s">
        <v>60</v>
      </c>
      <c r="Z75" s="186" t="s">
        <v>60</v>
      </c>
      <c r="AA75" s="186" t="s">
        <v>60</v>
      </c>
      <c r="AB75" s="186" t="s">
        <v>309</v>
      </c>
      <c r="AC75" s="186" t="s">
        <v>60</v>
      </c>
      <c r="AD75" s="186" t="s">
        <v>60</v>
      </c>
      <c r="AE75" s="186" t="s">
        <v>60</v>
      </c>
      <c r="AF75" s="186" t="s">
        <v>309</v>
      </c>
      <c r="AG75" s="186" t="s">
        <v>309</v>
      </c>
    </row>
    <row r="76" spans="1:33" s="8" customFormat="1" ht="15" customHeight="1" x14ac:dyDescent="0.25">
      <c r="A76" s="27" t="s">
        <v>495</v>
      </c>
      <c r="B76" s="29" t="s">
        <v>444</v>
      </c>
      <c r="C76" s="186" t="s">
        <v>309</v>
      </c>
      <c r="D76" s="186" t="s">
        <v>309</v>
      </c>
      <c r="E76" s="186" t="s">
        <v>309</v>
      </c>
      <c r="F76" s="186" t="s">
        <v>309</v>
      </c>
      <c r="G76" s="186" t="s">
        <v>309</v>
      </c>
      <c r="H76" s="186" t="s">
        <v>309</v>
      </c>
      <c r="I76" s="186" t="s">
        <v>60</v>
      </c>
      <c r="J76" s="186" t="s">
        <v>309</v>
      </c>
      <c r="K76" s="186" t="s">
        <v>60</v>
      </c>
      <c r="L76" s="186" t="s">
        <v>309</v>
      </c>
      <c r="M76" s="186" t="s">
        <v>60</v>
      </c>
      <c r="N76" s="186" t="s">
        <v>309</v>
      </c>
      <c r="O76" s="186" t="s">
        <v>60</v>
      </c>
      <c r="P76" s="186" t="s">
        <v>309</v>
      </c>
      <c r="Q76" s="186" t="s">
        <v>60</v>
      </c>
      <c r="R76" s="186" t="s">
        <v>309</v>
      </c>
      <c r="S76" s="186" t="s">
        <v>60</v>
      </c>
      <c r="T76" s="186" t="s">
        <v>309</v>
      </c>
      <c r="U76" s="186" t="s">
        <v>60</v>
      </c>
      <c r="V76" s="186" t="s">
        <v>309</v>
      </c>
      <c r="W76" s="186" t="s">
        <v>60</v>
      </c>
      <c r="X76" s="186" t="s">
        <v>309</v>
      </c>
      <c r="Y76" s="186" t="s">
        <v>60</v>
      </c>
      <c r="Z76" s="186" t="s">
        <v>60</v>
      </c>
      <c r="AA76" s="186" t="s">
        <v>60</v>
      </c>
      <c r="AB76" s="186" t="s">
        <v>309</v>
      </c>
      <c r="AC76" s="186" t="s">
        <v>60</v>
      </c>
      <c r="AD76" s="186" t="s">
        <v>60</v>
      </c>
      <c r="AE76" s="186" t="s">
        <v>60</v>
      </c>
      <c r="AF76" s="186" t="s">
        <v>309</v>
      </c>
      <c r="AG76" s="186" t="s">
        <v>309</v>
      </c>
    </row>
    <row r="77" spans="1:33" s="8" customFormat="1" ht="15" customHeight="1" x14ac:dyDescent="0.25">
      <c r="A77" s="27" t="s">
        <v>496</v>
      </c>
      <c r="B77" s="29" t="s">
        <v>446</v>
      </c>
      <c r="C77" s="186" t="s">
        <v>309</v>
      </c>
      <c r="D77" s="186" t="s">
        <v>309</v>
      </c>
      <c r="E77" s="186" t="s">
        <v>309</v>
      </c>
      <c r="F77" s="186" t="s">
        <v>309</v>
      </c>
      <c r="G77" s="186" t="s">
        <v>309</v>
      </c>
      <c r="H77" s="186" t="s">
        <v>309</v>
      </c>
      <c r="I77" s="186" t="s">
        <v>60</v>
      </c>
      <c r="J77" s="186" t="s">
        <v>309</v>
      </c>
      <c r="K77" s="186" t="s">
        <v>60</v>
      </c>
      <c r="L77" s="186" t="s">
        <v>309</v>
      </c>
      <c r="M77" s="186" t="s">
        <v>60</v>
      </c>
      <c r="N77" s="186" t="s">
        <v>309</v>
      </c>
      <c r="O77" s="186" t="s">
        <v>60</v>
      </c>
      <c r="P77" s="186" t="s">
        <v>309</v>
      </c>
      <c r="Q77" s="186" t="s">
        <v>60</v>
      </c>
      <c r="R77" s="186" t="s">
        <v>309</v>
      </c>
      <c r="S77" s="186" t="s">
        <v>60</v>
      </c>
      <c r="T77" s="186" t="s">
        <v>309</v>
      </c>
      <c r="U77" s="186" t="s">
        <v>60</v>
      </c>
      <c r="V77" s="186" t="s">
        <v>309</v>
      </c>
      <c r="W77" s="186" t="s">
        <v>60</v>
      </c>
      <c r="X77" s="186" t="s">
        <v>309</v>
      </c>
      <c r="Y77" s="186" t="s">
        <v>60</v>
      </c>
      <c r="Z77" s="186" t="s">
        <v>60</v>
      </c>
      <c r="AA77" s="186" t="s">
        <v>60</v>
      </c>
      <c r="AB77" s="186" t="s">
        <v>309</v>
      </c>
      <c r="AC77" s="186" t="s">
        <v>60</v>
      </c>
      <c r="AD77" s="186" t="s">
        <v>60</v>
      </c>
      <c r="AE77" s="186" t="s">
        <v>60</v>
      </c>
      <c r="AF77" s="186" t="s">
        <v>309</v>
      </c>
      <c r="AG77" s="186" t="s">
        <v>309</v>
      </c>
    </row>
    <row r="78" spans="1:33" s="8" customFormat="1" ht="15" customHeight="1" x14ac:dyDescent="0.25">
      <c r="A78" s="27" t="s">
        <v>497</v>
      </c>
      <c r="B78" s="29" t="s">
        <v>448</v>
      </c>
      <c r="C78" s="186" t="s">
        <v>309</v>
      </c>
      <c r="D78" s="186" t="s">
        <v>309</v>
      </c>
      <c r="E78" s="186" t="s">
        <v>309</v>
      </c>
      <c r="F78" s="186" t="s">
        <v>309</v>
      </c>
      <c r="G78" s="186" t="s">
        <v>309</v>
      </c>
      <c r="H78" s="186" t="s">
        <v>309</v>
      </c>
      <c r="I78" s="186" t="s">
        <v>60</v>
      </c>
      <c r="J78" s="186" t="s">
        <v>309</v>
      </c>
      <c r="K78" s="186" t="s">
        <v>60</v>
      </c>
      <c r="L78" s="186" t="s">
        <v>309</v>
      </c>
      <c r="M78" s="186" t="s">
        <v>60</v>
      </c>
      <c r="N78" s="186" t="s">
        <v>309</v>
      </c>
      <c r="O78" s="186" t="s">
        <v>60</v>
      </c>
      <c r="P78" s="186" t="s">
        <v>309</v>
      </c>
      <c r="Q78" s="186" t="s">
        <v>60</v>
      </c>
      <c r="R78" s="186" t="s">
        <v>309</v>
      </c>
      <c r="S78" s="186" t="s">
        <v>60</v>
      </c>
      <c r="T78" s="186" t="s">
        <v>309</v>
      </c>
      <c r="U78" s="186" t="s">
        <v>60</v>
      </c>
      <c r="V78" s="186" t="s">
        <v>309</v>
      </c>
      <c r="W78" s="186" t="s">
        <v>60</v>
      </c>
      <c r="X78" s="186" t="s">
        <v>309</v>
      </c>
      <c r="Y78" s="186" t="s">
        <v>60</v>
      </c>
      <c r="Z78" s="186" t="s">
        <v>60</v>
      </c>
      <c r="AA78" s="186" t="s">
        <v>60</v>
      </c>
      <c r="AB78" s="186" t="s">
        <v>309</v>
      </c>
      <c r="AC78" s="186" t="s">
        <v>60</v>
      </c>
      <c r="AD78" s="186" t="s">
        <v>60</v>
      </c>
      <c r="AE78" s="186" t="s">
        <v>60</v>
      </c>
      <c r="AF78" s="186" t="s">
        <v>309</v>
      </c>
      <c r="AG78" s="186" t="s">
        <v>309</v>
      </c>
    </row>
    <row r="79" spans="1:33" s="8" customFormat="1" ht="15" customHeight="1" x14ac:dyDescent="0.25">
      <c r="A79" s="27" t="s">
        <v>498</v>
      </c>
      <c r="B79" s="29" t="s">
        <v>450</v>
      </c>
      <c r="C79" s="186" t="s">
        <v>309</v>
      </c>
      <c r="D79" s="186" t="s">
        <v>309</v>
      </c>
      <c r="E79" s="186" t="s">
        <v>309</v>
      </c>
      <c r="F79" s="186" t="s">
        <v>309</v>
      </c>
      <c r="G79" s="186" t="s">
        <v>309</v>
      </c>
      <c r="H79" s="186" t="s">
        <v>309</v>
      </c>
      <c r="I79" s="186" t="s">
        <v>60</v>
      </c>
      <c r="J79" s="186" t="s">
        <v>309</v>
      </c>
      <c r="K79" s="186" t="s">
        <v>60</v>
      </c>
      <c r="L79" s="186" t="s">
        <v>309</v>
      </c>
      <c r="M79" s="186" t="s">
        <v>60</v>
      </c>
      <c r="N79" s="186" t="s">
        <v>309</v>
      </c>
      <c r="O79" s="186" t="s">
        <v>60</v>
      </c>
      <c r="P79" s="186" t="s">
        <v>309</v>
      </c>
      <c r="Q79" s="186" t="s">
        <v>60</v>
      </c>
      <c r="R79" s="186" t="s">
        <v>309</v>
      </c>
      <c r="S79" s="186" t="s">
        <v>60</v>
      </c>
      <c r="T79" s="186" t="s">
        <v>309</v>
      </c>
      <c r="U79" s="186" t="s">
        <v>60</v>
      </c>
      <c r="V79" s="186" t="s">
        <v>309</v>
      </c>
      <c r="W79" s="186" t="s">
        <v>60</v>
      </c>
      <c r="X79" s="186" t="s">
        <v>309</v>
      </c>
      <c r="Y79" s="186" t="s">
        <v>60</v>
      </c>
      <c r="Z79" s="186" t="s">
        <v>60</v>
      </c>
      <c r="AA79" s="186" t="s">
        <v>60</v>
      </c>
      <c r="AB79" s="186" t="s">
        <v>309</v>
      </c>
      <c r="AC79" s="186" t="s">
        <v>60</v>
      </c>
      <c r="AD79" s="186" t="s">
        <v>60</v>
      </c>
      <c r="AE79" s="186" t="s">
        <v>60</v>
      </c>
      <c r="AF79" s="186" t="s">
        <v>309</v>
      </c>
      <c r="AG79" s="186" t="s">
        <v>309</v>
      </c>
    </row>
    <row r="80" spans="1:33" s="8" customFormat="1" ht="15" customHeight="1" x14ac:dyDescent="0.25">
      <c r="A80" s="27" t="s">
        <v>499</v>
      </c>
      <c r="B80" s="29" t="s">
        <v>452</v>
      </c>
      <c r="C80" s="186" t="s">
        <v>309</v>
      </c>
      <c r="D80" s="186" t="s">
        <v>309</v>
      </c>
      <c r="E80" s="186" t="s">
        <v>309</v>
      </c>
      <c r="F80" s="186" t="s">
        <v>309</v>
      </c>
      <c r="G80" s="186" t="s">
        <v>309</v>
      </c>
      <c r="H80" s="186" t="s">
        <v>309</v>
      </c>
      <c r="I80" s="186" t="s">
        <v>60</v>
      </c>
      <c r="J80" s="186" t="s">
        <v>309</v>
      </c>
      <c r="K80" s="186" t="s">
        <v>60</v>
      </c>
      <c r="L80" s="186" t="s">
        <v>309</v>
      </c>
      <c r="M80" s="186" t="s">
        <v>60</v>
      </c>
      <c r="N80" s="186" t="s">
        <v>309</v>
      </c>
      <c r="O80" s="186" t="s">
        <v>60</v>
      </c>
      <c r="P80" s="186" t="s">
        <v>309</v>
      </c>
      <c r="Q80" s="186" t="s">
        <v>60</v>
      </c>
      <c r="R80" s="186" t="s">
        <v>309</v>
      </c>
      <c r="S80" s="186" t="s">
        <v>60</v>
      </c>
      <c r="T80" s="186" t="s">
        <v>309</v>
      </c>
      <c r="U80" s="186" t="s">
        <v>60</v>
      </c>
      <c r="V80" s="186" t="s">
        <v>309</v>
      </c>
      <c r="W80" s="186" t="s">
        <v>60</v>
      </c>
      <c r="X80" s="186" t="s">
        <v>309</v>
      </c>
      <c r="Y80" s="186" t="s">
        <v>60</v>
      </c>
      <c r="Z80" s="186" t="s">
        <v>60</v>
      </c>
      <c r="AA80" s="186" t="s">
        <v>60</v>
      </c>
      <c r="AB80" s="186" t="s">
        <v>309</v>
      </c>
      <c r="AC80" s="186" t="s">
        <v>60</v>
      </c>
      <c r="AD80" s="186" t="s">
        <v>60</v>
      </c>
      <c r="AE80" s="186" t="s">
        <v>60</v>
      </c>
      <c r="AF80" s="186" t="s">
        <v>309</v>
      </c>
      <c r="AG80" s="186" t="s">
        <v>309</v>
      </c>
    </row>
    <row r="81" spans="1:33" ht="11.1" customHeight="1"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row>
  </sheetData>
  <mergeCells count="33">
    <mergeCell ref="AB20:AE20"/>
    <mergeCell ref="AF20:AG21"/>
    <mergeCell ref="H21:I21"/>
    <mergeCell ref="J21:K21"/>
    <mergeCell ref="L21:M21"/>
    <mergeCell ref="N21:O21"/>
    <mergeCell ref="P21:Q21"/>
    <mergeCell ref="R21:S21"/>
    <mergeCell ref="T21:U21"/>
    <mergeCell ref="V21:W21"/>
    <mergeCell ref="X21:Y21"/>
    <mergeCell ref="Z21:AA21"/>
    <mergeCell ref="AB21:AC21"/>
    <mergeCell ref="AD21:AE21"/>
    <mergeCell ref="G20:G22"/>
    <mergeCell ref="H20:K20"/>
    <mergeCell ref="L20:O20"/>
    <mergeCell ref="P20:S20"/>
    <mergeCell ref="T20:W20"/>
    <mergeCell ref="X20:AA20"/>
    <mergeCell ref="A14:U14"/>
    <mergeCell ref="A15:U15"/>
    <mergeCell ref="A18:U18"/>
    <mergeCell ref="A20:A22"/>
    <mergeCell ref="B20:B22"/>
    <mergeCell ref="C20:D21"/>
    <mergeCell ref="E20:F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X7" zoomScale="55" zoomScaleNormal="55" workbookViewId="0">
      <selection activeCell="AO54" sqref="AO54:AO55"/>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A1" s="30"/>
      <c r="B1" s="30"/>
      <c r="C1" s="31" t="s">
        <v>633</v>
      </c>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2" t="s">
        <v>0</v>
      </c>
    </row>
    <row r="2" spans="1:52" ht="15.75" x14ac:dyDescent="0.25">
      <c r="A2" s="30"/>
      <c r="B2" s="30"/>
      <c r="C2" s="31" t="s">
        <v>633</v>
      </c>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2" t="s">
        <v>1</v>
      </c>
    </row>
    <row r="3" spans="1:52" ht="15.75" x14ac:dyDescent="0.25">
      <c r="A3" s="30"/>
      <c r="B3" s="30"/>
      <c r="C3" s="31" t="s">
        <v>633</v>
      </c>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2" t="s">
        <v>2</v>
      </c>
    </row>
    <row r="4" spans="1:52" x14ac:dyDescent="0.25">
      <c r="A4" s="30"/>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row>
    <row r="5" spans="1:52" ht="15.75" x14ac:dyDescent="0.25">
      <c r="A5" s="241" t="s">
        <v>3</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c r="AS5" s="241"/>
      <c r="AT5" s="241"/>
      <c r="AU5" s="241"/>
      <c r="AV5" s="241"/>
      <c r="AW5" s="30"/>
      <c r="AX5" s="30"/>
      <c r="AY5" s="30"/>
      <c r="AZ5" s="30"/>
    </row>
    <row r="6" spans="1:52" x14ac:dyDescent="0.25">
      <c r="A6" s="30"/>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row>
    <row r="7" spans="1:52" ht="18.75" x14ac:dyDescent="0.3">
      <c r="A7" s="242" t="s">
        <v>634</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c r="AS7" s="242"/>
      <c r="AT7" s="242"/>
      <c r="AU7" s="242"/>
      <c r="AV7" s="242"/>
      <c r="AW7" s="30"/>
      <c r="AX7" s="30"/>
      <c r="AY7" s="30"/>
      <c r="AZ7" s="30"/>
    </row>
    <row r="8" spans="1:52" x14ac:dyDescent="0.25">
      <c r="A8" s="30"/>
      <c r="B8" s="30"/>
      <c r="C8" s="30"/>
      <c r="D8" s="30"/>
      <c r="E8" s="30"/>
      <c r="F8" s="30"/>
      <c r="G8" s="30"/>
      <c r="H8" s="30"/>
      <c r="I8" s="30"/>
      <c r="J8" s="30"/>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row>
    <row r="9" spans="1:52" ht="15.75" x14ac:dyDescent="0.25">
      <c r="A9" s="241" t="s">
        <v>5</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241"/>
      <c r="AI9" s="241"/>
      <c r="AJ9" s="241"/>
      <c r="AK9" s="241"/>
      <c r="AL9" s="241"/>
      <c r="AM9" s="241"/>
      <c r="AN9" s="241"/>
      <c r="AO9" s="241"/>
      <c r="AP9" s="241"/>
      <c r="AQ9" s="241"/>
      <c r="AR9" s="241"/>
      <c r="AS9" s="241"/>
      <c r="AT9" s="241"/>
      <c r="AU9" s="241"/>
      <c r="AV9" s="241"/>
      <c r="AW9" s="30"/>
      <c r="AX9" s="30"/>
      <c r="AY9" s="30"/>
      <c r="AZ9" s="30"/>
    </row>
    <row r="10" spans="1:52" ht="15.75" x14ac:dyDescent="0.25">
      <c r="A10" s="243" t="s">
        <v>635</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c r="AS10" s="243"/>
      <c r="AT10" s="243"/>
      <c r="AU10" s="243"/>
      <c r="AV10" s="243"/>
      <c r="AW10" s="30"/>
      <c r="AX10" s="30"/>
      <c r="AY10" s="30"/>
      <c r="AZ10" s="30"/>
    </row>
    <row r="11" spans="1:52" x14ac:dyDescent="0.25">
      <c r="A11" s="30"/>
      <c r="B11" s="30"/>
      <c r="C11" s="30"/>
      <c r="D11" s="30"/>
      <c r="E11" s="30"/>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row>
    <row r="12" spans="1:52" ht="15.75" x14ac:dyDescent="0.25">
      <c r="A12" s="241" t="s">
        <v>7</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c r="AN12" s="241"/>
      <c r="AO12" s="241"/>
      <c r="AP12" s="241"/>
      <c r="AQ12" s="241"/>
      <c r="AR12" s="241"/>
      <c r="AS12" s="241"/>
      <c r="AT12" s="241"/>
      <c r="AU12" s="241"/>
      <c r="AV12" s="241"/>
      <c r="AW12" s="30"/>
      <c r="AX12" s="30"/>
      <c r="AY12" s="30"/>
      <c r="AZ12" s="30"/>
    </row>
    <row r="13" spans="1:52" ht="15.75" x14ac:dyDescent="0.25">
      <c r="A13" s="243" t="s">
        <v>636</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c r="AS13" s="243"/>
      <c r="AT13" s="243"/>
      <c r="AU13" s="243"/>
      <c r="AV13" s="243"/>
      <c r="AW13" s="30"/>
      <c r="AX13" s="30"/>
      <c r="AY13" s="30"/>
      <c r="AZ13" s="30"/>
    </row>
    <row r="14" spans="1:52" x14ac:dyDescent="0.25">
      <c r="A14" s="30"/>
      <c r="B14" s="30"/>
      <c r="C14" s="30"/>
      <c r="D14" s="30"/>
      <c r="E14" s="30"/>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T14" s="30"/>
      <c r="AU14" s="30"/>
      <c r="AV14" s="30"/>
      <c r="AW14" s="30"/>
      <c r="AX14" s="30"/>
      <c r="AY14" s="30"/>
      <c r="AZ14" s="30"/>
    </row>
    <row r="15" spans="1:52" ht="15.75" customHeight="1" x14ac:dyDescent="0.25">
      <c r="A15" s="244" t="s">
        <v>632</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c r="AP15" s="244"/>
      <c r="AQ15" s="244"/>
      <c r="AR15" s="244"/>
      <c r="AS15" s="244"/>
      <c r="AT15" s="244"/>
      <c r="AU15" s="244"/>
      <c r="AV15" s="244"/>
      <c r="AW15" s="30"/>
      <c r="AX15" s="30"/>
      <c r="AY15" s="30"/>
      <c r="AZ15" s="30"/>
    </row>
    <row r="16" spans="1:52" ht="15.75" x14ac:dyDescent="0.25">
      <c r="A16" s="243" t="s">
        <v>637</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c r="AS16" s="243"/>
      <c r="AT16" s="243"/>
      <c r="AU16" s="243"/>
      <c r="AV16" s="243"/>
      <c r="AW16" s="30"/>
      <c r="AX16" s="30"/>
      <c r="AY16" s="30"/>
      <c r="AZ16" s="30"/>
    </row>
    <row r="17" spans="1:52" x14ac:dyDescent="0.25">
      <c r="A17" s="30"/>
      <c r="B17" s="30"/>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0"/>
      <c r="AL17" s="30"/>
      <c r="AM17" s="30"/>
      <c r="AN17" s="30"/>
      <c r="AO17" s="30"/>
      <c r="AP17" s="30"/>
      <c r="AQ17" s="30"/>
      <c r="AR17" s="30"/>
      <c r="AS17" s="30"/>
      <c r="AT17" s="30"/>
      <c r="AU17" s="30"/>
      <c r="AV17" s="30"/>
      <c r="AW17" s="30"/>
      <c r="AX17" s="30"/>
      <c r="AY17" s="30"/>
      <c r="AZ17" s="30"/>
    </row>
    <row r="18" spans="1:52" x14ac:dyDescent="0.25">
      <c r="A18" s="30"/>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row>
    <row r="19" spans="1:52" x14ac:dyDescent="0.25">
      <c r="A19" s="30"/>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row>
    <row r="20" spans="1:52" x14ac:dyDescent="0.25">
      <c r="A20" s="30"/>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row>
    <row r="21" spans="1:52" ht="18.75" customHeight="1" x14ac:dyDescent="0.3">
      <c r="A21" s="245" t="s">
        <v>500</v>
      </c>
      <c r="B21" s="245"/>
      <c r="C21" s="245"/>
      <c r="D21" s="245"/>
      <c r="E21" s="245"/>
      <c r="F21" s="245"/>
      <c r="G21" s="245"/>
      <c r="H21" s="245"/>
      <c r="I21" s="245"/>
      <c r="J21" s="245"/>
      <c r="K21" s="245"/>
      <c r="L21" s="245"/>
      <c r="M21" s="245"/>
      <c r="N21" s="245"/>
      <c r="O21" s="245"/>
      <c r="P21" s="245"/>
      <c r="Q21" s="245"/>
      <c r="R21" s="245"/>
      <c r="S21" s="245"/>
      <c r="T21" s="245"/>
      <c r="U21" s="245"/>
      <c r="V21" s="245"/>
      <c r="W21" s="245"/>
      <c r="X21" s="245"/>
      <c r="Y21" s="245"/>
      <c r="Z21" s="245"/>
      <c r="AA21" s="245"/>
      <c r="AB21" s="245"/>
      <c r="AC21" s="245"/>
      <c r="AD21" s="245"/>
      <c r="AE21" s="245"/>
      <c r="AF21" s="245"/>
      <c r="AG21" s="245"/>
      <c r="AH21" s="245"/>
      <c r="AI21" s="245"/>
      <c r="AJ21" s="245"/>
      <c r="AK21" s="245"/>
      <c r="AL21" s="245"/>
      <c r="AM21" s="245"/>
      <c r="AN21" s="245"/>
      <c r="AO21" s="245"/>
      <c r="AP21" s="245"/>
      <c r="AQ21" s="245"/>
      <c r="AR21" s="245"/>
      <c r="AS21" s="245"/>
      <c r="AT21" s="245"/>
      <c r="AU21" s="245"/>
      <c r="AV21" s="245"/>
      <c r="AW21" s="30"/>
      <c r="AX21" s="30"/>
      <c r="AY21" s="30"/>
      <c r="AZ21" s="30"/>
    </row>
    <row r="22" spans="1:52" s="20" customFormat="1" ht="15.75" customHeight="1" x14ac:dyDescent="0.25">
      <c r="A22" s="238" t="s">
        <v>501</v>
      </c>
      <c r="B22" s="238" t="s">
        <v>502</v>
      </c>
      <c r="C22" s="238" t="s">
        <v>503</v>
      </c>
      <c r="D22" s="238" t="s">
        <v>504</v>
      </c>
      <c r="E22" s="237" t="s">
        <v>505</v>
      </c>
      <c r="F22" s="237"/>
      <c r="G22" s="237"/>
      <c r="H22" s="237"/>
      <c r="I22" s="237"/>
      <c r="J22" s="237"/>
      <c r="K22" s="237"/>
      <c r="L22" s="237"/>
      <c r="M22" s="237"/>
      <c r="N22" s="237"/>
      <c r="O22" s="237"/>
      <c r="P22" s="237"/>
      <c r="Q22" s="238" t="s">
        <v>506</v>
      </c>
      <c r="R22" s="238" t="s">
        <v>507</v>
      </c>
      <c r="S22" s="238" t="s">
        <v>508</v>
      </c>
      <c r="T22" s="238" t="s">
        <v>509</v>
      </c>
      <c r="U22" s="238" t="s">
        <v>510</v>
      </c>
      <c r="V22" s="238" t="s">
        <v>511</v>
      </c>
      <c r="W22" s="237" t="s">
        <v>512</v>
      </c>
      <c r="X22" s="237"/>
      <c r="Y22" s="238" t="s">
        <v>513</v>
      </c>
      <c r="Z22" s="238" t="s">
        <v>514</v>
      </c>
      <c r="AA22" s="238" t="s">
        <v>515</v>
      </c>
      <c r="AB22" s="238" t="s">
        <v>516</v>
      </c>
      <c r="AC22" s="238" t="s">
        <v>517</v>
      </c>
      <c r="AD22" s="238" t="s">
        <v>518</v>
      </c>
      <c r="AE22" s="238" t="s">
        <v>519</v>
      </c>
      <c r="AF22" s="238" t="s">
        <v>520</v>
      </c>
      <c r="AG22" s="238" t="s">
        <v>521</v>
      </c>
      <c r="AH22" s="238" t="s">
        <v>646</v>
      </c>
      <c r="AI22" s="238" t="s">
        <v>522</v>
      </c>
      <c r="AJ22" s="237" t="s">
        <v>523</v>
      </c>
      <c r="AK22" s="237"/>
      <c r="AL22" s="237"/>
      <c r="AM22" s="237"/>
      <c r="AN22" s="237"/>
      <c r="AO22" s="237"/>
      <c r="AP22" s="237" t="s">
        <v>524</v>
      </c>
      <c r="AQ22" s="237"/>
      <c r="AR22" s="237"/>
      <c r="AS22" s="237"/>
      <c r="AT22" s="237" t="s">
        <v>525</v>
      </c>
      <c r="AU22" s="237"/>
      <c r="AV22" s="238" t="s">
        <v>526</v>
      </c>
      <c r="AW22" s="238" t="s">
        <v>527</v>
      </c>
      <c r="AX22" s="238" t="s">
        <v>528</v>
      </c>
      <c r="AY22" s="238" t="s">
        <v>529</v>
      </c>
      <c r="AZ22" s="238" t="s">
        <v>530</v>
      </c>
    </row>
    <row r="23" spans="1:52" s="20" customFormat="1" ht="15.75" customHeight="1" x14ac:dyDescent="0.25">
      <c r="A23" s="239"/>
      <c r="B23" s="239"/>
      <c r="C23" s="239"/>
      <c r="D23" s="239"/>
      <c r="E23" s="238" t="s">
        <v>531</v>
      </c>
      <c r="F23" s="238" t="s">
        <v>476</v>
      </c>
      <c r="G23" s="238" t="s">
        <v>478</v>
      </c>
      <c r="H23" s="238" t="s">
        <v>480</v>
      </c>
      <c r="I23" s="238" t="s">
        <v>532</v>
      </c>
      <c r="J23" s="238" t="s">
        <v>533</v>
      </c>
      <c r="K23" s="238" t="s">
        <v>534</v>
      </c>
      <c r="L23" s="253" t="s">
        <v>444</v>
      </c>
      <c r="M23" s="253" t="s">
        <v>446</v>
      </c>
      <c r="N23" s="253" t="s">
        <v>448</v>
      </c>
      <c r="O23" s="253" t="s">
        <v>482</v>
      </c>
      <c r="P23" s="238" t="s">
        <v>535</v>
      </c>
      <c r="Q23" s="239"/>
      <c r="R23" s="239"/>
      <c r="S23" s="239"/>
      <c r="T23" s="239"/>
      <c r="U23" s="239"/>
      <c r="V23" s="239"/>
      <c r="W23" s="238" t="s">
        <v>305</v>
      </c>
      <c r="X23" s="238" t="s">
        <v>536</v>
      </c>
      <c r="Y23" s="239"/>
      <c r="Z23" s="239"/>
      <c r="AA23" s="239"/>
      <c r="AB23" s="239"/>
      <c r="AC23" s="239"/>
      <c r="AD23" s="239"/>
      <c r="AE23" s="239"/>
      <c r="AF23" s="239"/>
      <c r="AG23" s="239"/>
      <c r="AH23" s="239"/>
      <c r="AI23" s="239"/>
      <c r="AJ23" s="237" t="s">
        <v>537</v>
      </c>
      <c r="AK23" s="237"/>
      <c r="AL23" s="237" t="s">
        <v>538</v>
      </c>
      <c r="AM23" s="237"/>
      <c r="AN23" s="238" t="s">
        <v>539</v>
      </c>
      <c r="AO23" s="238" t="s">
        <v>540</v>
      </c>
      <c r="AP23" s="238" t="s">
        <v>541</v>
      </c>
      <c r="AQ23" s="238" t="s">
        <v>542</v>
      </c>
      <c r="AR23" s="238" t="s">
        <v>543</v>
      </c>
      <c r="AS23" s="238" t="s">
        <v>544</v>
      </c>
      <c r="AT23" s="238" t="s">
        <v>545</v>
      </c>
      <c r="AU23" s="238" t="s">
        <v>536</v>
      </c>
      <c r="AV23" s="239"/>
      <c r="AW23" s="239"/>
      <c r="AX23" s="239"/>
      <c r="AY23" s="239"/>
      <c r="AZ23" s="239"/>
    </row>
    <row r="24" spans="1:52" s="20" customFormat="1" ht="47.25" x14ac:dyDescent="0.25">
      <c r="A24" s="240"/>
      <c r="B24" s="240"/>
      <c r="C24" s="240"/>
      <c r="D24" s="240"/>
      <c r="E24" s="240"/>
      <c r="F24" s="240"/>
      <c r="G24" s="240"/>
      <c r="H24" s="240"/>
      <c r="I24" s="240"/>
      <c r="J24" s="240"/>
      <c r="K24" s="240"/>
      <c r="L24" s="254"/>
      <c r="M24" s="254"/>
      <c r="N24" s="254"/>
      <c r="O24" s="254"/>
      <c r="P24" s="240"/>
      <c r="Q24" s="240"/>
      <c r="R24" s="240"/>
      <c r="S24" s="240"/>
      <c r="T24" s="240"/>
      <c r="U24" s="240"/>
      <c r="V24" s="240"/>
      <c r="W24" s="240"/>
      <c r="X24" s="240"/>
      <c r="Y24" s="240"/>
      <c r="Z24" s="240"/>
      <c r="AA24" s="240"/>
      <c r="AB24" s="240"/>
      <c r="AC24" s="240"/>
      <c r="AD24" s="240"/>
      <c r="AE24" s="240"/>
      <c r="AF24" s="240"/>
      <c r="AG24" s="240"/>
      <c r="AH24" s="240"/>
      <c r="AI24" s="240"/>
      <c r="AJ24" s="33" t="s">
        <v>546</v>
      </c>
      <c r="AK24" s="33" t="s">
        <v>547</v>
      </c>
      <c r="AL24" s="33" t="s">
        <v>305</v>
      </c>
      <c r="AM24" s="33" t="s">
        <v>536</v>
      </c>
      <c r="AN24" s="240"/>
      <c r="AO24" s="240"/>
      <c r="AP24" s="240"/>
      <c r="AQ24" s="240"/>
      <c r="AR24" s="240"/>
      <c r="AS24" s="240"/>
      <c r="AT24" s="240"/>
      <c r="AU24" s="240"/>
      <c r="AV24" s="240"/>
      <c r="AW24" s="240"/>
      <c r="AX24" s="240"/>
      <c r="AY24" s="240"/>
      <c r="AZ24" s="240"/>
    </row>
    <row r="25" spans="1:52" s="20" customFormat="1" ht="15.75" x14ac:dyDescent="0.25">
      <c r="A25" s="34" t="s">
        <v>15</v>
      </c>
      <c r="B25" s="34" t="s">
        <v>16</v>
      </c>
      <c r="C25" s="34" t="s">
        <v>24</v>
      </c>
      <c r="D25" s="34" t="s">
        <v>27</v>
      </c>
      <c r="E25" s="34" t="s">
        <v>30</v>
      </c>
      <c r="F25" s="34" t="s">
        <v>33</v>
      </c>
      <c r="G25" s="34" t="s">
        <v>35</v>
      </c>
      <c r="H25" s="34" t="s">
        <v>37</v>
      </c>
      <c r="I25" s="34" t="s">
        <v>39</v>
      </c>
      <c r="J25" s="34" t="s">
        <v>41</v>
      </c>
      <c r="K25" s="34" t="s">
        <v>44</v>
      </c>
      <c r="L25" s="34" t="s">
        <v>46</v>
      </c>
      <c r="M25" s="34" t="s">
        <v>48</v>
      </c>
      <c r="N25" s="34" t="s">
        <v>50</v>
      </c>
      <c r="O25" s="34" t="s">
        <v>52</v>
      </c>
      <c r="P25" s="34" t="s">
        <v>54</v>
      </c>
      <c r="Q25" s="34" t="s">
        <v>56</v>
      </c>
      <c r="R25" s="34" t="s">
        <v>58</v>
      </c>
      <c r="S25" s="34" t="s">
        <v>61</v>
      </c>
      <c r="T25" s="34" t="s">
        <v>64</v>
      </c>
      <c r="U25" s="34" t="s">
        <v>66</v>
      </c>
      <c r="V25" s="34" t="s">
        <v>68</v>
      </c>
      <c r="W25" s="34" t="s">
        <v>70</v>
      </c>
      <c r="X25" s="34" t="s">
        <v>72</v>
      </c>
      <c r="Y25" s="34" t="s">
        <v>138</v>
      </c>
      <c r="Z25" s="34" t="s">
        <v>139</v>
      </c>
      <c r="AA25" s="34" t="s">
        <v>140</v>
      </c>
      <c r="AB25" s="34" t="s">
        <v>141</v>
      </c>
      <c r="AC25" s="34" t="s">
        <v>385</v>
      </c>
      <c r="AD25" s="34" t="s">
        <v>386</v>
      </c>
      <c r="AE25" s="34" t="s">
        <v>548</v>
      </c>
      <c r="AF25" s="34" t="s">
        <v>549</v>
      </c>
      <c r="AG25" s="34" t="s">
        <v>550</v>
      </c>
      <c r="AH25" s="34" t="s">
        <v>551</v>
      </c>
      <c r="AI25" s="34" t="s">
        <v>387</v>
      </c>
      <c r="AJ25" s="34" t="s">
        <v>388</v>
      </c>
      <c r="AK25" s="34" t="s">
        <v>552</v>
      </c>
      <c r="AL25" s="34" t="s">
        <v>553</v>
      </c>
      <c r="AM25" s="34" t="s">
        <v>554</v>
      </c>
      <c r="AN25" s="34" t="s">
        <v>555</v>
      </c>
      <c r="AO25" s="34" t="s">
        <v>556</v>
      </c>
      <c r="AP25" s="34" t="s">
        <v>557</v>
      </c>
      <c r="AQ25" s="34" t="s">
        <v>558</v>
      </c>
      <c r="AR25" s="34" t="s">
        <v>559</v>
      </c>
      <c r="AS25" s="34" t="s">
        <v>560</v>
      </c>
      <c r="AT25" s="34" t="s">
        <v>561</v>
      </c>
      <c r="AU25" s="34" t="s">
        <v>562</v>
      </c>
      <c r="AV25" s="34" t="s">
        <v>563</v>
      </c>
      <c r="AW25" s="34" t="s">
        <v>564</v>
      </c>
      <c r="AX25" s="34" t="s">
        <v>565</v>
      </c>
      <c r="AY25" s="34" t="s">
        <v>566</v>
      </c>
      <c r="AZ25" s="34" t="s">
        <v>567</v>
      </c>
    </row>
    <row r="26" spans="1:52" s="20" customFormat="1" ht="15.75" customHeight="1" x14ac:dyDescent="0.25">
      <c r="A26" s="251">
        <v>1</v>
      </c>
      <c r="B26" s="246" t="s">
        <v>23</v>
      </c>
      <c r="C26" s="246" t="s">
        <v>571</v>
      </c>
      <c r="D26" s="246" t="s">
        <v>647</v>
      </c>
      <c r="E26" s="246" t="s">
        <v>60</v>
      </c>
      <c r="F26" s="251">
        <v>0</v>
      </c>
      <c r="G26" s="251">
        <v>0</v>
      </c>
      <c r="H26" s="251">
        <v>0</v>
      </c>
      <c r="I26" s="251">
        <v>0</v>
      </c>
      <c r="J26" s="251">
        <v>0</v>
      </c>
      <c r="K26" s="251">
        <v>0</v>
      </c>
      <c r="L26" s="238" t="s">
        <v>309</v>
      </c>
      <c r="M26" s="238" t="s">
        <v>309</v>
      </c>
      <c r="N26" s="238" t="s">
        <v>648</v>
      </c>
      <c r="O26" s="238" t="s">
        <v>309</v>
      </c>
      <c r="P26" s="238" t="s">
        <v>309</v>
      </c>
      <c r="Q26" s="246" t="s">
        <v>572</v>
      </c>
      <c r="R26" s="246" t="s">
        <v>649</v>
      </c>
      <c r="S26" s="246" t="s">
        <v>568</v>
      </c>
      <c r="T26" s="255">
        <v>168.66528</v>
      </c>
      <c r="U26" s="246" t="s">
        <v>573</v>
      </c>
      <c r="V26" s="255">
        <v>168.66528</v>
      </c>
      <c r="W26" s="246" t="s">
        <v>569</v>
      </c>
      <c r="X26" s="246" t="s">
        <v>569</v>
      </c>
      <c r="Y26" s="251">
        <v>2</v>
      </c>
      <c r="Z26" s="251">
        <v>2</v>
      </c>
      <c r="AA26" s="34" t="s">
        <v>575</v>
      </c>
      <c r="AB26" s="35">
        <v>162.67931489</v>
      </c>
      <c r="AC26" s="238" t="s">
        <v>60</v>
      </c>
      <c r="AD26" s="251">
        <v>0</v>
      </c>
      <c r="AE26" s="35">
        <v>162.67931489</v>
      </c>
      <c r="AF26" s="256">
        <v>163.62899999999999</v>
      </c>
      <c r="AG26" s="246" t="s">
        <v>650</v>
      </c>
      <c r="AH26" s="257">
        <v>184.96991</v>
      </c>
      <c r="AI26" s="257">
        <v>184.96991</v>
      </c>
      <c r="AJ26" s="246" t="s">
        <v>651</v>
      </c>
      <c r="AK26" s="246" t="s">
        <v>574</v>
      </c>
      <c r="AL26" s="246" t="s">
        <v>652</v>
      </c>
      <c r="AM26" s="246" t="s">
        <v>653</v>
      </c>
      <c r="AN26" s="246" t="s">
        <v>654</v>
      </c>
      <c r="AO26" s="246" t="s">
        <v>655</v>
      </c>
      <c r="AP26" s="246" t="s">
        <v>60</v>
      </c>
      <c r="AQ26" s="246" t="s">
        <v>60</v>
      </c>
      <c r="AR26" s="246"/>
      <c r="AS26" s="246"/>
      <c r="AT26" s="246" t="s">
        <v>656</v>
      </c>
      <c r="AU26" s="246" t="s">
        <v>656</v>
      </c>
      <c r="AV26" s="246" t="s">
        <v>570</v>
      </c>
      <c r="AW26" s="246" t="s">
        <v>570</v>
      </c>
      <c r="AX26" s="246" t="s">
        <v>576</v>
      </c>
      <c r="AY26" s="246" t="s">
        <v>60</v>
      </c>
      <c r="AZ26" s="246" t="s">
        <v>657</v>
      </c>
    </row>
    <row r="27" spans="1:52" s="20" customFormat="1" ht="15.75" x14ac:dyDescent="0.25">
      <c r="A27" s="252"/>
      <c r="B27" s="247"/>
      <c r="C27" s="247"/>
      <c r="D27" s="247"/>
      <c r="E27" s="247"/>
      <c r="F27" s="252"/>
      <c r="G27" s="252"/>
      <c r="H27" s="252"/>
      <c r="I27" s="252"/>
      <c r="J27" s="252"/>
      <c r="K27" s="252"/>
      <c r="L27" s="240"/>
      <c r="M27" s="240"/>
      <c r="N27" s="240"/>
      <c r="O27" s="240"/>
      <c r="P27" s="240"/>
      <c r="Q27" s="247"/>
      <c r="R27" s="247"/>
      <c r="S27" s="247"/>
      <c r="T27" s="252"/>
      <c r="U27" s="247"/>
      <c r="V27" s="252"/>
      <c r="W27" s="247"/>
      <c r="X27" s="247"/>
      <c r="Y27" s="252"/>
      <c r="Z27" s="252"/>
      <c r="AA27" s="34" t="s">
        <v>650</v>
      </c>
      <c r="AB27" s="35">
        <v>161.97987567000001</v>
      </c>
      <c r="AC27" s="240"/>
      <c r="AD27" s="252"/>
      <c r="AE27" s="35">
        <v>161.97987567000001</v>
      </c>
      <c r="AF27" s="252"/>
      <c r="AG27" s="247"/>
      <c r="AH27" s="252"/>
      <c r="AI27" s="252"/>
      <c r="AJ27" s="247"/>
      <c r="AK27" s="247"/>
      <c r="AL27" s="247"/>
      <c r="AM27" s="247"/>
      <c r="AN27" s="247"/>
      <c r="AO27" s="247"/>
      <c r="AP27" s="247"/>
      <c r="AQ27" s="248"/>
      <c r="AR27" s="249"/>
      <c r="AS27" s="250"/>
      <c r="AT27" s="247"/>
      <c r="AU27" s="247"/>
      <c r="AV27" s="247"/>
      <c r="AW27" s="247"/>
      <c r="AX27" s="247"/>
      <c r="AY27" s="247"/>
      <c r="AZ27" s="247"/>
    </row>
  </sheetData>
  <mergeCells count="111">
    <mergeCell ref="AT26:AT27"/>
    <mergeCell ref="AU26:AU27"/>
    <mergeCell ref="AV26:AV27"/>
    <mergeCell ref="AW26:AW27"/>
    <mergeCell ref="AX26:AX27"/>
    <mergeCell ref="AY26:AY27"/>
    <mergeCell ref="AZ26:AZ27"/>
    <mergeCell ref="Q26:Q27"/>
    <mergeCell ref="R26:R27"/>
    <mergeCell ref="S26:S27"/>
    <mergeCell ref="T26:T27"/>
    <mergeCell ref="U26:U27"/>
    <mergeCell ref="V26:V27"/>
    <mergeCell ref="W26:W27"/>
    <mergeCell ref="X26:X27"/>
    <mergeCell ref="Y26:Y27"/>
    <mergeCell ref="Z26:Z27"/>
    <mergeCell ref="AC26:AC27"/>
    <mergeCell ref="AD26:AD27"/>
    <mergeCell ref="AF26:AF27"/>
    <mergeCell ref="AG26:AG27"/>
    <mergeCell ref="AH26:AH27"/>
    <mergeCell ref="AI26:AI27"/>
    <mergeCell ref="U22:U24"/>
    <mergeCell ref="V22:V24"/>
    <mergeCell ref="W22:X22"/>
    <mergeCell ref="Y22:Y24"/>
    <mergeCell ref="Z22:Z24"/>
    <mergeCell ref="AA22:AA24"/>
    <mergeCell ref="AB22:AB24"/>
    <mergeCell ref="AC22:AC24"/>
    <mergeCell ref="AD22:AD24"/>
    <mergeCell ref="W23:W24"/>
    <mergeCell ref="X23:X24"/>
    <mergeCell ref="Q22:Q24"/>
    <mergeCell ref="R22:R24"/>
    <mergeCell ref="S22:S24"/>
    <mergeCell ref="T22:T24"/>
    <mergeCell ref="E23:E24"/>
    <mergeCell ref="F23:F24"/>
    <mergeCell ref="G23:G24"/>
    <mergeCell ref="H23:H24"/>
    <mergeCell ref="I23:I24"/>
    <mergeCell ref="J23:J24"/>
    <mergeCell ref="K23:K24"/>
    <mergeCell ref="L23:L24"/>
    <mergeCell ref="M23:M24"/>
    <mergeCell ref="N23:N24"/>
    <mergeCell ref="O23:O24"/>
    <mergeCell ref="P23:P24"/>
    <mergeCell ref="J26:J27"/>
    <mergeCell ref="K26:K27"/>
    <mergeCell ref="L26:L27"/>
    <mergeCell ref="M26:M27"/>
    <mergeCell ref="N26:N27"/>
    <mergeCell ref="O26:O27"/>
    <mergeCell ref="P26:P27"/>
    <mergeCell ref="A22:A24"/>
    <mergeCell ref="B22:B24"/>
    <mergeCell ref="C22:C24"/>
    <mergeCell ref="D22:D24"/>
    <mergeCell ref="E22:P22"/>
    <mergeCell ref="A26:A27"/>
    <mergeCell ref="B26:B27"/>
    <mergeCell ref="C26:C27"/>
    <mergeCell ref="D26:D27"/>
    <mergeCell ref="E26:E27"/>
    <mergeCell ref="F26:F27"/>
    <mergeCell ref="G26:G27"/>
    <mergeCell ref="H26:H27"/>
    <mergeCell ref="I26:I27"/>
    <mergeCell ref="AJ23:AK23"/>
    <mergeCell ref="AL23:AM23"/>
    <mergeCell ref="AN23:AN24"/>
    <mergeCell ref="AO23:AO24"/>
    <mergeCell ref="AP23:AP24"/>
    <mergeCell ref="AQ23:AQ24"/>
    <mergeCell ref="AR23:AR24"/>
    <mergeCell ref="AS23:AS24"/>
    <mergeCell ref="AJ26:AJ27"/>
    <mergeCell ref="AK26:AK27"/>
    <mergeCell ref="AL26:AL27"/>
    <mergeCell ref="AM26:AM27"/>
    <mergeCell ref="AN26:AN27"/>
    <mergeCell ref="AO26:AO27"/>
    <mergeCell ref="AP26:AP27"/>
    <mergeCell ref="AQ26:AS27"/>
    <mergeCell ref="AT22:AU22"/>
    <mergeCell ref="AV22:AV24"/>
    <mergeCell ref="AW22:AW24"/>
    <mergeCell ref="AX22:AX24"/>
    <mergeCell ref="AY22:AY24"/>
    <mergeCell ref="AZ22:AZ24"/>
    <mergeCell ref="AT23:AT24"/>
    <mergeCell ref="AU23:AU24"/>
    <mergeCell ref="A5:AV5"/>
    <mergeCell ref="A7:AV7"/>
    <mergeCell ref="A9:AV9"/>
    <mergeCell ref="A10:AV10"/>
    <mergeCell ref="A12:AV12"/>
    <mergeCell ref="A13:AV13"/>
    <mergeCell ref="A15:AV15"/>
    <mergeCell ref="A16:AV16"/>
    <mergeCell ref="A21:AV21"/>
    <mergeCell ref="AE22:AE24"/>
    <mergeCell ref="AF22:AF24"/>
    <mergeCell ref="AG22:AG24"/>
    <mergeCell ref="AH22:AH24"/>
    <mergeCell ref="AI22:AI24"/>
    <mergeCell ref="AJ22:AO22"/>
    <mergeCell ref="AP22: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8"/>
  <sheetViews>
    <sheetView topLeftCell="A22" zoomScale="85" zoomScaleNormal="85" workbookViewId="0">
      <selection activeCell="B54" sqref="B53:B54"/>
    </sheetView>
  </sheetViews>
  <sheetFormatPr defaultColWidth="9" defaultRowHeight="15" x14ac:dyDescent="0.25"/>
  <cols>
    <col min="1" max="1" width="72.7109375" style="8" customWidth="1"/>
    <col min="2" max="2" width="66.5703125" style="8" customWidth="1"/>
    <col min="3" max="3" width="15.42578125" customWidth="1"/>
  </cols>
  <sheetData>
    <row r="1" spans="1:2" ht="15.95" customHeight="1" x14ac:dyDescent="0.25">
      <c r="B1" s="17" t="s">
        <v>0</v>
      </c>
    </row>
    <row r="2" spans="1:2" ht="15.95" customHeight="1" x14ac:dyDescent="0.25">
      <c r="B2" s="17" t="s">
        <v>1</v>
      </c>
    </row>
    <row r="3" spans="1:2" ht="15.95" customHeight="1" x14ac:dyDescent="0.25">
      <c r="B3" s="17" t="s">
        <v>2</v>
      </c>
    </row>
    <row r="4" spans="1:2" ht="15.95" customHeight="1" x14ac:dyDescent="0.25"/>
    <row r="5" spans="1:2" ht="15.95" customHeight="1" x14ac:dyDescent="0.25">
      <c r="A5" s="190" t="s">
        <v>3</v>
      </c>
      <c r="B5" s="190"/>
    </row>
    <row r="6" spans="1:2" ht="15.95" customHeight="1" x14ac:dyDescent="0.25"/>
    <row r="7" spans="1:2" ht="18.95" customHeight="1" x14ac:dyDescent="0.3">
      <c r="A7" s="191" t="s">
        <v>4</v>
      </c>
      <c r="B7" s="191"/>
    </row>
    <row r="8" spans="1:2" ht="15.95" customHeight="1" x14ac:dyDescent="0.25"/>
    <row r="9" spans="1:2" ht="15.95" customHeight="1" x14ac:dyDescent="0.25">
      <c r="A9" s="190" t="s">
        <v>5</v>
      </c>
      <c r="B9" s="190"/>
    </row>
    <row r="10" spans="1:2" ht="15.95" customHeight="1" x14ac:dyDescent="0.25">
      <c r="A10" s="188" t="s">
        <v>6</v>
      </c>
      <c r="B10" s="188"/>
    </row>
    <row r="11" spans="1:2" ht="15.95" customHeight="1" x14ac:dyDescent="0.25"/>
    <row r="12" spans="1:2" ht="15.95" customHeight="1" x14ac:dyDescent="0.25">
      <c r="A12" s="190" t="s">
        <v>7</v>
      </c>
      <c r="B12" s="190"/>
    </row>
    <row r="13" spans="1:2" ht="15.95" customHeight="1" x14ac:dyDescent="0.25">
      <c r="A13" s="188" t="s">
        <v>8</v>
      </c>
      <c r="B13" s="188"/>
    </row>
    <row r="14" spans="1:2" ht="15.95" customHeight="1" x14ac:dyDescent="0.25"/>
    <row r="15" spans="1:2" ht="32.1" customHeight="1" x14ac:dyDescent="0.25">
      <c r="A15" s="187" t="s">
        <v>632</v>
      </c>
      <c r="B15" s="187"/>
    </row>
    <row r="16" spans="1:2" ht="15.95" customHeight="1" x14ac:dyDescent="0.25">
      <c r="A16" s="188" t="s">
        <v>10</v>
      </c>
      <c r="B16" s="188"/>
    </row>
    <row r="17" spans="1:2" ht="15.95" customHeight="1" x14ac:dyDescent="0.25"/>
    <row r="18" spans="1:2" ht="18.95" customHeight="1" x14ac:dyDescent="0.3">
      <c r="A18" s="194" t="s">
        <v>577</v>
      </c>
      <c r="B18" s="194"/>
    </row>
    <row r="21" spans="1:2" ht="63" customHeight="1" x14ac:dyDescent="0.25">
      <c r="A21" s="18" t="s">
        <v>578</v>
      </c>
      <c r="B21" s="2" t="s">
        <v>632</v>
      </c>
    </row>
    <row r="22" spans="1:2" ht="111" customHeight="1" x14ac:dyDescent="0.25">
      <c r="A22" s="18" t="s">
        <v>579</v>
      </c>
      <c r="B22" s="2" t="s">
        <v>580</v>
      </c>
    </row>
    <row r="23" spans="1:2" ht="15.95" customHeight="1" x14ac:dyDescent="0.25">
      <c r="A23" s="18" t="s">
        <v>581</v>
      </c>
      <c r="B23" s="2" t="s">
        <v>582</v>
      </c>
    </row>
    <row r="24" spans="1:2" ht="15.95" customHeight="1" x14ac:dyDescent="0.25">
      <c r="A24" s="18" t="s">
        <v>583</v>
      </c>
      <c r="B24" s="2" t="s">
        <v>309</v>
      </c>
    </row>
    <row r="25" spans="1:2" ht="15.95" customHeight="1" x14ac:dyDescent="0.25">
      <c r="A25" s="18" t="s">
        <v>444</v>
      </c>
      <c r="B25" s="2" t="s">
        <v>309</v>
      </c>
    </row>
    <row r="26" spans="1:2" ht="15.95" customHeight="1" x14ac:dyDescent="0.25">
      <c r="A26" s="18" t="s">
        <v>446</v>
      </c>
      <c r="B26" s="2" t="s">
        <v>309</v>
      </c>
    </row>
    <row r="27" spans="1:2" ht="15.95" customHeight="1" x14ac:dyDescent="0.25">
      <c r="A27" s="18" t="s">
        <v>448</v>
      </c>
      <c r="B27" s="2">
        <v>8855</v>
      </c>
    </row>
    <row r="28" spans="1:2" ht="15.95" customHeight="1" x14ac:dyDescent="0.25">
      <c r="A28" s="18" t="s">
        <v>450</v>
      </c>
      <c r="B28" s="2" t="s">
        <v>309</v>
      </c>
    </row>
    <row r="29" spans="1:2" ht="15.95" customHeight="1" x14ac:dyDescent="0.25">
      <c r="A29" s="18" t="s">
        <v>452</v>
      </c>
      <c r="B29" s="2" t="s">
        <v>309</v>
      </c>
    </row>
    <row r="30" spans="1:2" ht="15.95" customHeight="1" x14ac:dyDescent="0.25">
      <c r="A30" s="18" t="s">
        <v>584</v>
      </c>
      <c r="B30" s="2" t="s">
        <v>156</v>
      </c>
    </row>
    <row r="31" spans="1:2" ht="15.95" customHeight="1" x14ac:dyDescent="0.25">
      <c r="A31" s="18" t="s">
        <v>585</v>
      </c>
      <c r="B31" s="2" t="s">
        <v>719</v>
      </c>
    </row>
    <row r="32" spans="1:2" ht="15.95" customHeight="1" x14ac:dyDescent="0.25">
      <c r="A32" s="18" t="s">
        <v>586</v>
      </c>
      <c r="B32" s="40" t="s">
        <v>744</v>
      </c>
    </row>
    <row r="33" spans="1:2" ht="15.95" customHeight="1" x14ac:dyDescent="0.25">
      <c r="A33" s="18" t="s">
        <v>587</v>
      </c>
      <c r="B33" s="2" t="s">
        <v>588</v>
      </c>
    </row>
    <row r="34" spans="1:2" ht="15.95" customHeight="1" x14ac:dyDescent="0.25">
      <c r="A34" s="18" t="s">
        <v>589</v>
      </c>
      <c r="B34" s="2">
        <f>B35</f>
        <v>0.18496990999999999</v>
      </c>
    </row>
    <row r="35" spans="1:2" ht="15.95" customHeight="1" x14ac:dyDescent="0.25">
      <c r="A35" s="21" t="s">
        <v>590</v>
      </c>
      <c r="B35" s="2">
        <f>B38</f>
        <v>0.18496990999999999</v>
      </c>
    </row>
    <row r="36" spans="1:2" ht="15.95" customHeight="1" x14ac:dyDescent="0.25">
      <c r="A36" s="18" t="s">
        <v>591</v>
      </c>
      <c r="B36" s="2"/>
    </row>
    <row r="37" spans="1:2" ht="32.1" customHeight="1" x14ac:dyDescent="0.25">
      <c r="A37" s="21" t="s">
        <v>592</v>
      </c>
      <c r="B37" s="22" t="s">
        <v>593</v>
      </c>
    </row>
    <row r="38" spans="1:2" ht="15.95" customHeight="1" x14ac:dyDescent="0.25">
      <c r="A38" s="18" t="s">
        <v>594</v>
      </c>
      <c r="B38" s="2">
        <f>B40</f>
        <v>0.18496990999999999</v>
      </c>
    </row>
    <row r="39" spans="1:2" ht="15.95" customHeight="1" x14ac:dyDescent="0.25">
      <c r="A39" s="18" t="s">
        <v>595</v>
      </c>
      <c r="B39" s="185">
        <f>B38/B32</f>
        <v>3.187262833019956E-4</v>
      </c>
    </row>
    <row r="40" spans="1:2" ht="15.95" customHeight="1" x14ac:dyDescent="0.25">
      <c r="A40" s="18" t="s">
        <v>597</v>
      </c>
      <c r="B40" s="2">
        <v>0.18496990999999999</v>
      </c>
    </row>
    <row r="41" spans="1:2" ht="15.95" customHeight="1" x14ac:dyDescent="0.25">
      <c r="A41" s="18" t="s">
        <v>598</v>
      </c>
      <c r="B41" s="2">
        <v>0.15414158</v>
      </c>
    </row>
    <row r="42" spans="1:2" ht="47.25" customHeight="1" x14ac:dyDescent="0.25">
      <c r="A42" s="37" t="s">
        <v>658</v>
      </c>
      <c r="B42" s="38" t="s">
        <v>660</v>
      </c>
    </row>
    <row r="43" spans="1:2" ht="15.95" customHeight="1" x14ac:dyDescent="0.25">
      <c r="A43" s="39" t="s">
        <v>659</v>
      </c>
      <c r="B43" s="40" t="s">
        <v>60</v>
      </c>
    </row>
    <row r="44" spans="1:2" ht="15.95" customHeight="1" x14ac:dyDescent="0.25">
      <c r="A44" s="39" t="s">
        <v>595</v>
      </c>
      <c r="B44" s="40" t="s">
        <v>60</v>
      </c>
    </row>
    <row r="45" spans="1:2" ht="15.95" customHeight="1" x14ac:dyDescent="0.25">
      <c r="A45" s="39" t="s">
        <v>597</v>
      </c>
      <c r="B45" s="40">
        <f>B46</f>
        <v>4.5675400000000005E-2</v>
      </c>
    </row>
    <row r="46" spans="1:2" ht="15.95" customHeight="1" x14ac:dyDescent="0.25">
      <c r="A46" s="39" t="s">
        <v>598</v>
      </c>
      <c r="B46" s="40">
        <f>B55-B41</f>
        <v>4.5675400000000005E-2</v>
      </c>
    </row>
    <row r="47" spans="1:2" ht="29.1" customHeight="1" x14ac:dyDescent="0.25">
      <c r="A47" s="21" t="s">
        <v>599</v>
      </c>
      <c r="B47" s="22" t="s">
        <v>596</v>
      </c>
    </row>
    <row r="48" spans="1:2" ht="15.95" customHeight="1" x14ac:dyDescent="0.25">
      <c r="A48" s="18" t="s">
        <v>591</v>
      </c>
      <c r="B48" s="2"/>
    </row>
    <row r="49" spans="1:3" ht="15.95" customHeight="1" x14ac:dyDescent="0.25">
      <c r="A49" s="18" t="s">
        <v>600</v>
      </c>
      <c r="B49" s="185" t="s">
        <v>60</v>
      </c>
    </row>
    <row r="50" spans="1:3" ht="15.95" customHeight="1" x14ac:dyDescent="0.25">
      <c r="A50" s="18" t="s">
        <v>601</v>
      </c>
      <c r="B50" s="185">
        <f>B38/B32</f>
        <v>3.187262833019956E-4</v>
      </c>
    </row>
    <row r="51" spans="1:3" ht="15.95" customHeight="1" x14ac:dyDescent="0.25">
      <c r="A51" s="18" t="s">
        <v>602</v>
      </c>
      <c r="B51" s="2" t="s">
        <v>60</v>
      </c>
    </row>
    <row r="52" spans="1:3" ht="15.95" customHeight="1" x14ac:dyDescent="0.25">
      <c r="A52" s="21" t="s">
        <v>603</v>
      </c>
      <c r="B52" s="36">
        <f>B53/B32</f>
        <v>3.9743070868843806E-4</v>
      </c>
    </row>
    <row r="53" spans="1:3" ht="15.95" customHeight="1" x14ac:dyDescent="0.25">
      <c r="A53" s="21" t="s">
        <v>604</v>
      </c>
      <c r="B53" s="2">
        <f>230.64531/1000</f>
        <v>0.23064530999999999</v>
      </c>
    </row>
    <row r="54" spans="1:3" ht="15.95" customHeight="1" x14ac:dyDescent="0.25">
      <c r="A54" s="21" t="s">
        <v>605</v>
      </c>
      <c r="B54" s="36">
        <f>B55/'6.2. Паспорт фин осв ввод '!D30</f>
        <v>4.1316506605245783E-4</v>
      </c>
    </row>
    <row r="55" spans="1:3" ht="15.95" customHeight="1" x14ac:dyDescent="0.25">
      <c r="A55" s="21" t="s">
        <v>606</v>
      </c>
      <c r="B55" s="2">
        <f>199.81698/1000</f>
        <v>0.19981698000000001</v>
      </c>
      <c r="C55" s="184"/>
    </row>
    <row r="56" spans="1:3" ht="15.95" customHeight="1" x14ac:dyDescent="0.25">
      <c r="A56" s="21" t="s">
        <v>607</v>
      </c>
      <c r="B56" s="2"/>
    </row>
    <row r="57" spans="1:3" ht="15.95" customHeight="1" x14ac:dyDescent="0.25">
      <c r="A57" s="18" t="s">
        <v>608</v>
      </c>
      <c r="B57" s="2" t="s">
        <v>23</v>
      </c>
    </row>
    <row r="58" spans="1:3" ht="15.95" customHeight="1" x14ac:dyDescent="0.25">
      <c r="A58" s="18" t="s">
        <v>609</v>
      </c>
      <c r="B58" s="2" t="s">
        <v>60</v>
      </c>
    </row>
    <row r="59" spans="1:3" ht="15.95" customHeight="1" x14ac:dyDescent="0.25">
      <c r="A59" s="18" t="s">
        <v>610</v>
      </c>
      <c r="B59" s="2" t="s">
        <v>60</v>
      </c>
    </row>
    <row r="60" spans="1:3" ht="15.95" customHeight="1" x14ac:dyDescent="0.25">
      <c r="A60" s="18" t="s">
        <v>611</v>
      </c>
      <c r="B60" s="2" t="s">
        <v>60</v>
      </c>
    </row>
    <row r="61" spans="1:3" ht="32.1" customHeight="1" x14ac:dyDescent="0.25">
      <c r="A61" s="18" t="s">
        <v>612</v>
      </c>
      <c r="B61" s="2" t="s">
        <v>613</v>
      </c>
    </row>
    <row r="62" spans="1:3" ht="15.95" customHeight="1" x14ac:dyDescent="0.25">
      <c r="A62" s="18" t="s">
        <v>614</v>
      </c>
      <c r="B62" s="2" t="s">
        <v>60</v>
      </c>
    </row>
    <row r="63" spans="1:3" ht="29.1" customHeight="1" x14ac:dyDescent="0.25">
      <c r="A63" s="21" t="s">
        <v>615</v>
      </c>
      <c r="B63" s="2" t="s">
        <v>60</v>
      </c>
    </row>
    <row r="64" spans="1:3" ht="15.95" customHeight="1" x14ac:dyDescent="0.25">
      <c r="A64" s="18" t="s">
        <v>591</v>
      </c>
      <c r="B64" s="2"/>
    </row>
    <row r="65" spans="1:2" ht="15.95" customHeight="1" x14ac:dyDescent="0.25">
      <c r="A65" s="18" t="s">
        <v>616</v>
      </c>
      <c r="B65" s="2" t="s">
        <v>60</v>
      </c>
    </row>
    <row r="66" spans="1:2" ht="15.95" customHeight="1" x14ac:dyDescent="0.25">
      <c r="A66" s="18" t="s">
        <v>617</v>
      </c>
      <c r="B66" s="2" t="s">
        <v>60</v>
      </c>
    </row>
    <row r="67" spans="1:2" ht="15.95" customHeight="1" x14ac:dyDescent="0.25">
      <c r="A67" s="21" t="s">
        <v>618</v>
      </c>
      <c r="B67" s="2"/>
    </row>
    <row r="68" spans="1:2" ht="15.95" customHeight="1" x14ac:dyDescent="0.25">
      <c r="A68" s="21" t="s">
        <v>619</v>
      </c>
      <c r="B68" s="2"/>
    </row>
    <row r="69" spans="1:2" ht="15.95" customHeight="1" x14ac:dyDescent="0.25">
      <c r="A69" s="18" t="s">
        <v>620</v>
      </c>
      <c r="B69" s="2" t="s">
        <v>345</v>
      </c>
    </row>
    <row r="70" spans="1:2" ht="15.95" customHeight="1" x14ac:dyDescent="0.25">
      <c r="A70" s="18" t="s">
        <v>621</v>
      </c>
      <c r="B70" s="2" t="s">
        <v>60</v>
      </c>
    </row>
    <row r="71" spans="1:2" ht="15.95" customHeight="1" x14ac:dyDescent="0.25">
      <c r="A71" s="18" t="s">
        <v>622</v>
      </c>
      <c r="B71" s="2" t="s">
        <v>60</v>
      </c>
    </row>
    <row r="72" spans="1:2" ht="15.95" customHeight="1" x14ac:dyDescent="0.25">
      <c r="A72" s="21" t="s">
        <v>623</v>
      </c>
      <c r="B72" s="2" t="s">
        <v>624</v>
      </c>
    </row>
    <row r="73" spans="1:2" ht="29.1" customHeight="1" x14ac:dyDescent="0.25">
      <c r="A73" s="21" t="s">
        <v>625</v>
      </c>
      <c r="B73" s="2"/>
    </row>
    <row r="74" spans="1:2" ht="15.95" customHeight="1" x14ac:dyDescent="0.25">
      <c r="A74" s="18" t="s">
        <v>626</v>
      </c>
      <c r="B74" s="2" t="s">
        <v>627</v>
      </c>
    </row>
    <row r="75" spans="1:2" ht="15.95" customHeight="1" x14ac:dyDescent="0.25">
      <c r="A75" s="18" t="s">
        <v>628</v>
      </c>
      <c r="B75" s="2"/>
    </row>
    <row r="76" spans="1:2" ht="15.95" customHeight="1" x14ac:dyDescent="0.25">
      <c r="A76" s="18" t="s">
        <v>629</v>
      </c>
      <c r="B76" s="2"/>
    </row>
    <row r="77" spans="1:2" ht="15.95" customHeight="1" x14ac:dyDescent="0.25">
      <c r="A77" s="18" t="s">
        <v>630</v>
      </c>
      <c r="B77" s="2"/>
    </row>
    <row r="78" spans="1:2" ht="15.95" customHeight="1" x14ac:dyDescent="0.25">
      <c r="A78" s="18" t="s">
        <v>631</v>
      </c>
      <c r="B7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5"/>
  <sheetViews>
    <sheetView workbookViewId="0">
      <pane xSplit="2" ySplit="11" topLeftCell="C48" activePane="bottomRight" state="frozen"/>
      <selection activeCell="B24" sqref="B24"/>
      <selection pane="topRight" activeCell="B24" sqref="B24"/>
      <selection pane="bottomLeft" activeCell="B24" sqref="B24"/>
      <selection pane="bottomRight" activeCell="Q14" sqref="Q14"/>
    </sheetView>
  </sheetViews>
  <sheetFormatPr defaultRowHeight="15" outlineLevelRow="1" x14ac:dyDescent="0.25"/>
  <cols>
    <col min="1" max="1" width="48.5703125" customWidth="1"/>
    <col min="2" max="2" width="57.42578125" customWidth="1"/>
    <col min="7" max="7" width="14" bestFit="1" customWidth="1"/>
    <col min="8" max="8" width="12.140625" bestFit="1" customWidth="1"/>
    <col min="9" max="9" width="11.85546875" customWidth="1"/>
    <col min="10" max="10" width="13.140625" customWidth="1"/>
    <col min="11" max="11" width="12.7109375" customWidth="1"/>
    <col min="12" max="12" width="14.7109375" customWidth="1"/>
    <col min="13" max="13" width="12.7109375" customWidth="1"/>
    <col min="14" max="19" width="13.7109375" customWidth="1"/>
    <col min="20" max="20" width="12" bestFit="1" customWidth="1"/>
  </cols>
  <sheetData>
    <row r="1" spans="1:19" ht="16.5" thickBot="1" x14ac:dyDescent="0.3">
      <c r="B1" s="41" t="s">
        <v>661</v>
      </c>
      <c r="M1" s="42" t="str">
        <f>IF(B4='[8]1. паспорт местоположение'!C26,"","ПОМЕНЯЙ ТАРИФ")</f>
        <v/>
      </c>
    </row>
    <row r="2" spans="1:19" x14ac:dyDescent="0.25">
      <c r="A2" s="258" t="s">
        <v>662</v>
      </c>
      <c r="B2" s="258"/>
      <c r="C2" s="258"/>
      <c r="D2" s="258"/>
      <c r="E2" s="258"/>
      <c r="F2" s="258"/>
      <c r="G2" s="258"/>
      <c r="H2" s="258"/>
      <c r="I2" s="258"/>
      <c r="J2" s="258"/>
      <c r="K2" s="258"/>
      <c r="L2" s="258"/>
    </row>
    <row r="3" spans="1:19" x14ac:dyDescent="0.25">
      <c r="A3" s="43" t="s">
        <v>663</v>
      </c>
      <c r="B3" s="43"/>
      <c r="C3" s="43"/>
      <c r="D3" s="43"/>
      <c r="E3" s="43"/>
      <c r="F3" s="43"/>
      <c r="G3" s="43">
        <v>2019</v>
      </c>
      <c r="H3" s="43">
        <v>2020</v>
      </c>
      <c r="I3" s="43">
        <v>2021</v>
      </c>
      <c r="J3" s="43">
        <v>2022</v>
      </c>
      <c r="K3" s="43">
        <v>2023</v>
      </c>
      <c r="L3" s="43"/>
      <c r="M3" s="43"/>
    </row>
    <row r="4" spans="1:19" x14ac:dyDescent="0.25">
      <c r="A4" s="44" t="s">
        <v>664</v>
      </c>
      <c r="B4" s="44" t="s">
        <v>26</v>
      </c>
      <c r="C4" s="45"/>
      <c r="D4" s="45"/>
      <c r="E4" s="45"/>
      <c r="F4" s="45"/>
      <c r="G4" s="46">
        <v>2.4003770000000002</v>
      </c>
      <c r="H4" s="46">
        <v>2.4684620000000002</v>
      </c>
      <c r="I4" s="46">
        <v>2.5644619999999998</v>
      </c>
      <c r="J4" s="46">
        <v>2.6421009999999998</v>
      </c>
      <c r="K4" s="46">
        <v>2.7221060000000001</v>
      </c>
      <c r="L4" s="45"/>
      <c r="M4" s="45"/>
    </row>
    <row r="5" spans="1:19" x14ac:dyDescent="0.25">
      <c r="A5" s="259" t="s">
        <v>665</v>
      </c>
      <c r="B5" s="259"/>
      <c r="C5" s="259"/>
      <c r="D5" s="259"/>
      <c r="E5" s="259"/>
      <c r="F5" s="259"/>
      <c r="G5" s="259"/>
      <c r="H5" s="259"/>
      <c r="I5" s="259"/>
      <c r="J5" s="259"/>
      <c r="K5" s="259"/>
      <c r="L5" s="259"/>
    </row>
    <row r="6" spans="1:19" x14ac:dyDescent="0.25">
      <c r="C6" s="43"/>
      <c r="D6" s="43"/>
      <c r="E6" s="43"/>
      <c r="F6" s="43"/>
      <c r="G6" s="43">
        <v>2019</v>
      </c>
      <c r="H6" s="43">
        <v>2020</v>
      </c>
      <c r="I6" s="43">
        <v>2021</v>
      </c>
      <c r="J6" s="43">
        <v>2022</v>
      </c>
      <c r="K6" s="43">
        <v>2023</v>
      </c>
      <c r="L6" s="43"/>
      <c r="M6" s="43"/>
    </row>
    <row r="7" spans="1:19" x14ac:dyDescent="0.25">
      <c r="A7" s="44" t="s">
        <v>666</v>
      </c>
      <c r="B7" s="44" t="str">
        <f>B4</f>
        <v>Архангельская область</v>
      </c>
      <c r="C7" s="45"/>
      <c r="D7" s="45"/>
      <c r="E7" s="45"/>
      <c r="F7" s="45"/>
      <c r="G7" s="46">
        <v>2.9758100000000001</v>
      </c>
      <c r="H7" s="46">
        <v>3.035809</v>
      </c>
      <c r="I7" s="46">
        <v>3.1268829999999999</v>
      </c>
      <c r="J7" s="46">
        <v>3.2206890000000001</v>
      </c>
      <c r="K7" s="46">
        <v>3.31731</v>
      </c>
      <c r="L7" s="45"/>
      <c r="M7" s="45"/>
    </row>
    <row r="10" spans="1:19" s="50" customFormat="1" ht="15.75" x14ac:dyDescent="0.25">
      <c r="A10" s="47"/>
      <c r="B10" s="48" t="s">
        <v>661</v>
      </c>
      <c r="C10" s="49"/>
      <c r="D10" s="49"/>
      <c r="E10" s="48" t="s">
        <v>667</v>
      </c>
      <c r="F10" s="48">
        <v>2018</v>
      </c>
      <c r="G10" s="48">
        <v>2019</v>
      </c>
      <c r="H10" s="48">
        <v>2020</v>
      </c>
      <c r="I10" s="48">
        <v>2021</v>
      </c>
      <c r="J10" s="48">
        <v>2022</v>
      </c>
      <c r="K10" s="48">
        <v>2023</v>
      </c>
      <c r="L10" s="48">
        <v>2024</v>
      </c>
      <c r="M10" s="48">
        <v>2025</v>
      </c>
      <c r="N10" s="48">
        <v>2026</v>
      </c>
      <c r="O10" s="48">
        <v>2027</v>
      </c>
      <c r="P10" s="48">
        <v>2028</v>
      </c>
      <c r="Q10" s="48">
        <v>2029</v>
      </c>
      <c r="R10" s="48">
        <v>2030</v>
      </c>
      <c r="S10" s="48">
        <v>2031</v>
      </c>
    </row>
    <row r="11" spans="1:19" s="56" customFormat="1" ht="26.25" outlineLevel="1" thickBot="1" x14ac:dyDescent="0.3">
      <c r="A11" s="51"/>
      <c r="B11" s="52" t="s">
        <v>668</v>
      </c>
      <c r="C11" s="53"/>
      <c r="D11" s="53"/>
      <c r="E11" s="54" t="s">
        <v>669</v>
      </c>
      <c r="F11" s="55">
        <v>0</v>
      </c>
      <c r="G11" s="55"/>
      <c r="H11" s="55"/>
      <c r="I11">
        <v>2.5070615991461897E-6</v>
      </c>
      <c r="J11"/>
      <c r="K11">
        <v>6.2413446168754801E-5</v>
      </c>
      <c r="L11">
        <v>1.005748103976506E-4</v>
      </c>
      <c r="M11">
        <v>6.0986853113468983E-5</v>
      </c>
      <c r="N11">
        <v>5.6707073947611521E-5</v>
      </c>
      <c r="O11">
        <v>2.1916035811828474E-4</v>
      </c>
      <c r="P11">
        <v>0</v>
      </c>
      <c r="Q11">
        <v>0</v>
      </c>
      <c r="R11">
        <v>7.4254168527627159E-4</v>
      </c>
      <c r="S11" s="53"/>
    </row>
    <row r="12" spans="1:19" x14ac:dyDescent="0.25">
      <c r="B12" s="57" t="s">
        <v>670</v>
      </c>
      <c r="C12" s="58"/>
      <c r="D12" s="58"/>
      <c r="E12" s="58"/>
      <c r="F12" s="58"/>
      <c r="G12" s="58"/>
      <c r="H12" s="58"/>
      <c r="I12" s="58"/>
      <c r="J12" s="58"/>
      <c r="K12" s="58"/>
      <c r="L12" s="58"/>
      <c r="M12" s="59"/>
      <c r="N12" s="59"/>
      <c r="O12" s="59"/>
      <c r="P12" s="59"/>
      <c r="Q12" s="60"/>
      <c r="R12" s="60"/>
      <c r="S12" s="61"/>
    </row>
    <row r="13" spans="1:19" s="56" customFormat="1" ht="32.25" customHeight="1" outlineLevel="1" x14ac:dyDescent="0.25">
      <c r="A13" s="51"/>
      <c r="B13" s="62" t="s">
        <v>671</v>
      </c>
      <c r="C13" s="63"/>
      <c r="D13" s="63"/>
      <c r="E13" s="64"/>
      <c r="F13" s="65"/>
      <c r="G13" s="65"/>
      <c r="H13" s="65">
        <f>H14*0.3</f>
        <v>0</v>
      </c>
      <c r="I13" s="65">
        <f>I14*0.3</f>
        <v>7.5211847974385692E-4</v>
      </c>
      <c r="J13" s="65">
        <f t="shared" ref="J13:S13" si="0">J14*0.3</f>
        <v>7.5211847974385692E-4</v>
      </c>
      <c r="K13" s="65">
        <f t="shared" si="0"/>
        <v>1.9476152330370297E-2</v>
      </c>
      <c r="L13" s="65">
        <f t="shared" si="0"/>
        <v>4.9648595449665468E-2</v>
      </c>
      <c r="M13" s="65">
        <f t="shared" si="0"/>
        <v>6.7944651383706173E-2</v>
      </c>
      <c r="N13" s="65">
        <f t="shared" si="0"/>
        <v>8.4956773567989627E-2</v>
      </c>
      <c r="O13" s="65">
        <f t="shared" si="0"/>
        <v>0.15070488100347504</v>
      </c>
      <c r="P13" s="65">
        <f t="shared" si="0"/>
        <v>0.15070488100347504</v>
      </c>
      <c r="Q13" s="65">
        <f t="shared" si="0"/>
        <v>0.15070488100347504</v>
      </c>
      <c r="R13" s="65">
        <f t="shared" si="0"/>
        <v>0.37346738658635653</v>
      </c>
      <c r="S13" s="65">
        <f t="shared" si="0"/>
        <v>0.37346738658635653</v>
      </c>
    </row>
    <row r="14" spans="1:19" s="56" customFormat="1" ht="32.25" customHeight="1" outlineLevel="1" thickBot="1" x14ac:dyDescent="0.3">
      <c r="A14" s="51"/>
      <c r="B14" s="66" t="s">
        <v>672</v>
      </c>
      <c r="C14" s="67"/>
      <c r="D14" s="67"/>
      <c r="E14" s="68"/>
      <c r="F14" s="69"/>
      <c r="G14" s="69"/>
      <c r="H14" s="69">
        <f>H11*1000</f>
        <v>0</v>
      </c>
      <c r="I14" s="69">
        <f>H14+I11*1000</f>
        <v>2.5070615991461898E-3</v>
      </c>
      <c r="J14" s="69">
        <f t="shared" ref="J14:S14" si="1">I14+J11*1000</f>
        <v>2.5070615991461898E-3</v>
      </c>
      <c r="K14" s="69">
        <f t="shared" si="1"/>
        <v>6.4920507767900995E-2</v>
      </c>
      <c r="L14" s="69">
        <f t="shared" si="1"/>
        <v>0.16549531816555157</v>
      </c>
      <c r="M14" s="69">
        <f t="shared" si="1"/>
        <v>0.22648217127902057</v>
      </c>
      <c r="N14" s="69">
        <f t="shared" si="1"/>
        <v>0.28318924522663208</v>
      </c>
      <c r="O14" s="69">
        <f t="shared" si="1"/>
        <v>0.50234960334491685</v>
      </c>
      <c r="P14" s="69">
        <f t="shared" si="1"/>
        <v>0.50234960334491685</v>
      </c>
      <c r="Q14" s="69">
        <f t="shared" si="1"/>
        <v>0.50234960334491685</v>
      </c>
      <c r="R14" s="69">
        <f t="shared" si="1"/>
        <v>1.2448912886211885</v>
      </c>
      <c r="S14" s="70">
        <f t="shared" si="1"/>
        <v>1.2448912886211885</v>
      </c>
    </row>
    <row r="15" spans="1:19" ht="15.75" thickBot="1" x14ac:dyDescent="0.3">
      <c r="B15" s="71"/>
      <c r="C15" s="71"/>
      <c r="D15" s="71"/>
      <c r="E15" s="71"/>
      <c r="F15" s="71"/>
      <c r="G15" s="71"/>
      <c r="H15" s="71"/>
      <c r="I15" s="71"/>
      <c r="J15" s="71"/>
      <c r="K15" s="71"/>
      <c r="L15" s="71"/>
      <c r="M15" s="71"/>
      <c r="N15" s="71"/>
      <c r="O15" s="71"/>
      <c r="P15" s="71"/>
      <c r="Q15" s="71"/>
      <c r="R15" s="71"/>
      <c r="S15" s="71"/>
    </row>
    <row r="16" spans="1:19" x14ac:dyDescent="0.25">
      <c r="B16" s="72" t="s">
        <v>673</v>
      </c>
      <c r="C16" s="73"/>
      <c r="D16" s="73"/>
      <c r="E16" s="73"/>
      <c r="F16" s="73"/>
      <c r="G16" s="73"/>
      <c r="H16" s="73"/>
      <c r="I16" s="73"/>
      <c r="J16" s="73"/>
      <c r="K16" s="73"/>
      <c r="L16" s="73"/>
      <c r="M16" s="73"/>
      <c r="N16" s="73"/>
      <c r="O16" s="73"/>
      <c r="P16" s="73"/>
      <c r="Q16" s="73"/>
      <c r="R16" s="73"/>
      <c r="S16" s="74"/>
    </row>
    <row r="17" spans="2:19" x14ac:dyDescent="0.25">
      <c r="B17" s="75" t="s">
        <v>671</v>
      </c>
      <c r="C17" s="76"/>
      <c r="D17" s="76"/>
      <c r="E17" s="76"/>
      <c r="F17" s="76"/>
      <c r="G17" s="77"/>
      <c r="H17" s="77"/>
      <c r="I17" s="77"/>
      <c r="J17" s="77"/>
      <c r="K17" s="77"/>
      <c r="L17" s="77"/>
      <c r="M17" s="77"/>
      <c r="N17" s="77"/>
      <c r="O17" s="77"/>
      <c r="P17" s="77"/>
      <c r="Q17" s="78"/>
      <c r="R17" s="78"/>
      <c r="S17" s="79"/>
    </row>
    <row r="18" spans="2:19" x14ac:dyDescent="0.25">
      <c r="B18" s="80" t="s">
        <v>674</v>
      </c>
      <c r="C18" s="81"/>
      <c r="D18" s="81"/>
      <c r="E18" s="81"/>
      <c r="F18" s="81"/>
      <c r="G18" s="82">
        <f>G7*1.2</f>
        <v>3.5709719999999998</v>
      </c>
      <c r="H18" s="82">
        <f t="shared" ref="H18:K18" si="2">H7*1.2</f>
        <v>3.6429707999999996</v>
      </c>
      <c r="I18" s="82">
        <f t="shared" si="2"/>
        <v>3.7522595999999995</v>
      </c>
      <c r="J18" s="82">
        <f t="shared" si="2"/>
        <v>3.8648267999999999</v>
      </c>
      <c r="K18" s="82">
        <f t="shared" si="2"/>
        <v>3.980772</v>
      </c>
      <c r="L18" s="82">
        <f>K18*L19+K18</f>
        <v>4.1571227722627011</v>
      </c>
      <c r="M18" s="82">
        <f>L18*M19+L18</f>
        <v>4.3371288749349981</v>
      </c>
      <c r="N18" s="82">
        <f t="shared" ref="N18:S18" si="3">M18*N19+M18</f>
        <v>4.5205922293110303</v>
      </c>
      <c r="O18" s="82">
        <f t="shared" si="3"/>
        <v>4.7072956099151426</v>
      </c>
      <c r="P18" s="82">
        <f t="shared" si="3"/>
        <v>4.8970026651895147</v>
      </c>
      <c r="Q18" s="82">
        <f t="shared" si="3"/>
        <v>5.0943550373938598</v>
      </c>
      <c r="R18" s="82">
        <f t="shared" si="3"/>
        <v>5.2996608377414125</v>
      </c>
      <c r="S18" s="83">
        <f t="shared" si="3"/>
        <v>5.5132405945264251</v>
      </c>
    </row>
    <row r="19" spans="2:19" x14ac:dyDescent="0.25">
      <c r="B19" s="80" t="s">
        <v>675</v>
      </c>
      <c r="C19" s="81"/>
      <c r="D19" s="81"/>
      <c r="E19" s="81"/>
      <c r="F19" s="81"/>
      <c r="G19" s="84">
        <v>5.0429053871322085E-2</v>
      </c>
      <c r="H19" s="84">
        <v>4.3559215853171906E-2</v>
      </c>
      <c r="I19" s="84">
        <v>4.2377116826678642E-2</v>
      </c>
      <c r="J19" s="84">
        <v>4.320055154720407E-2</v>
      </c>
      <c r="K19" s="84">
        <v>4.3900921854207978E-2</v>
      </c>
      <c r="L19" s="84">
        <v>4.430064627230635E-2</v>
      </c>
      <c r="M19" s="84">
        <v>4.3300646272306412E-2</v>
      </c>
      <c r="N19" s="84">
        <v>4.2300646272306466E-2</v>
      </c>
      <c r="O19" s="84">
        <v>4.1300646272306521E-2</v>
      </c>
      <c r="P19" s="84">
        <v>4.0300646272306583E-2</v>
      </c>
      <c r="Q19" s="84">
        <v>4.0300646272306583E-2</v>
      </c>
      <c r="R19" s="84">
        <v>4.0300646272306583E-2</v>
      </c>
      <c r="S19" s="84">
        <v>4.0300646272306583E-2</v>
      </c>
    </row>
    <row r="20" spans="2:19" x14ac:dyDescent="0.25">
      <c r="B20" s="80" t="s">
        <v>676</v>
      </c>
      <c r="C20" s="81"/>
      <c r="D20" s="81"/>
      <c r="E20" s="81"/>
      <c r="F20" s="81"/>
      <c r="G20" s="85">
        <f t="shared" ref="G20:S20" si="4">G19</f>
        <v>5.0429053871322085E-2</v>
      </c>
      <c r="H20" s="85">
        <f t="shared" si="4"/>
        <v>4.3559215853171906E-2</v>
      </c>
      <c r="I20" s="85">
        <f t="shared" si="4"/>
        <v>4.2377116826678642E-2</v>
      </c>
      <c r="J20" s="85">
        <f t="shared" si="4"/>
        <v>4.320055154720407E-2</v>
      </c>
      <c r="K20" s="85">
        <f t="shared" si="4"/>
        <v>4.3900921854207978E-2</v>
      </c>
      <c r="L20" s="85">
        <f t="shared" si="4"/>
        <v>4.430064627230635E-2</v>
      </c>
      <c r="M20" s="85">
        <f t="shared" si="4"/>
        <v>4.3300646272306412E-2</v>
      </c>
      <c r="N20" s="85">
        <f t="shared" si="4"/>
        <v>4.2300646272306466E-2</v>
      </c>
      <c r="O20" s="85">
        <f t="shared" si="4"/>
        <v>4.1300646272306521E-2</v>
      </c>
      <c r="P20" s="85">
        <f t="shared" si="4"/>
        <v>4.0300646272306583E-2</v>
      </c>
      <c r="Q20" s="85">
        <f t="shared" si="4"/>
        <v>4.0300646272306583E-2</v>
      </c>
      <c r="R20" s="85">
        <f t="shared" si="4"/>
        <v>4.0300646272306583E-2</v>
      </c>
      <c r="S20" s="86">
        <f t="shared" si="4"/>
        <v>4.0300646272306583E-2</v>
      </c>
    </row>
    <row r="21" spans="2:19" x14ac:dyDescent="0.25">
      <c r="B21" s="80" t="s">
        <v>677</v>
      </c>
      <c r="C21" s="81"/>
      <c r="D21" s="81"/>
      <c r="E21" s="81"/>
      <c r="F21" s="81"/>
      <c r="G21" s="82">
        <f>G18/1.2</f>
        <v>2.9758100000000001</v>
      </c>
      <c r="H21" s="82">
        <f t="shared" ref="H21:S21" si="5">H18/1.2</f>
        <v>3.035809</v>
      </c>
      <c r="I21" s="82">
        <f t="shared" si="5"/>
        <v>3.1268829999999999</v>
      </c>
      <c r="J21" s="82">
        <f t="shared" si="5"/>
        <v>3.2206890000000001</v>
      </c>
      <c r="K21" s="82">
        <f t="shared" si="5"/>
        <v>3.31731</v>
      </c>
      <c r="L21" s="82">
        <f t="shared" si="5"/>
        <v>3.4642689768855846</v>
      </c>
      <c r="M21" s="82">
        <f t="shared" si="5"/>
        <v>3.614274062445832</v>
      </c>
      <c r="N21" s="82">
        <f t="shared" si="5"/>
        <v>3.7671601910925254</v>
      </c>
      <c r="O21" s="82">
        <f t="shared" si="5"/>
        <v>3.9227463415959525</v>
      </c>
      <c r="P21" s="82">
        <f t="shared" si="5"/>
        <v>4.0808355543245955</v>
      </c>
      <c r="Q21" s="82">
        <f t="shared" si="5"/>
        <v>4.2452958644948833</v>
      </c>
      <c r="R21" s="82">
        <f t="shared" si="5"/>
        <v>4.4163840314511775</v>
      </c>
      <c r="S21" s="83">
        <f t="shared" si="5"/>
        <v>4.5943671621053541</v>
      </c>
    </row>
    <row r="22" spans="2:19" x14ac:dyDescent="0.25">
      <c r="B22" s="80" t="s">
        <v>678</v>
      </c>
      <c r="C22" s="81"/>
      <c r="D22" s="81"/>
      <c r="E22" s="81"/>
      <c r="F22" s="81"/>
      <c r="G22" s="82">
        <f>G21*0.2</f>
        <v>0.59516200000000008</v>
      </c>
      <c r="H22" s="82">
        <f t="shared" ref="H22:S22" si="6">H21*0.2</f>
        <v>0.60716180000000008</v>
      </c>
      <c r="I22" s="82">
        <f t="shared" si="6"/>
        <v>0.62537660000000006</v>
      </c>
      <c r="J22" s="82">
        <f t="shared" si="6"/>
        <v>0.64413780000000009</v>
      </c>
      <c r="K22" s="82">
        <f t="shared" si="6"/>
        <v>0.663462</v>
      </c>
      <c r="L22" s="82">
        <f t="shared" si="6"/>
        <v>0.692853795377117</v>
      </c>
      <c r="M22" s="82">
        <f t="shared" si="6"/>
        <v>0.7228548124891665</v>
      </c>
      <c r="N22" s="82">
        <f t="shared" si="6"/>
        <v>0.75343203821850513</v>
      </c>
      <c r="O22" s="82">
        <f t="shared" si="6"/>
        <v>0.78454926831919058</v>
      </c>
      <c r="P22" s="82">
        <f t="shared" si="6"/>
        <v>0.81616711086491911</v>
      </c>
      <c r="Q22" s="82">
        <f t="shared" si="6"/>
        <v>0.8490591728989767</v>
      </c>
      <c r="R22" s="82">
        <f t="shared" si="6"/>
        <v>0.88327680629023553</v>
      </c>
      <c r="S22" s="83">
        <f t="shared" si="6"/>
        <v>0.91887343242107089</v>
      </c>
    </row>
    <row r="23" spans="2:19" x14ac:dyDescent="0.25">
      <c r="B23" s="75" t="s">
        <v>672</v>
      </c>
      <c r="C23" s="76"/>
      <c r="D23" s="76"/>
      <c r="E23" s="76"/>
      <c r="F23" s="76"/>
      <c r="G23" s="76"/>
      <c r="H23" s="76"/>
      <c r="I23" s="76"/>
      <c r="J23" s="76"/>
      <c r="K23" s="76"/>
      <c r="L23" s="76"/>
      <c r="M23" s="76"/>
      <c r="N23" s="76"/>
      <c r="O23" s="76"/>
      <c r="P23" s="76"/>
      <c r="Q23" s="87"/>
      <c r="R23" s="87"/>
      <c r="S23" s="88"/>
    </row>
    <row r="24" spans="2:19" x14ac:dyDescent="0.25">
      <c r="B24" s="80" t="s">
        <v>674</v>
      </c>
      <c r="C24" s="81"/>
      <c r="D24" s="81"/>
      <c r="E24" s="81"/>
      <c r="F24" s="81"/>
      <c r="G24" s="82">
        <f t="shared" ref="G24:K24" si="7">G4*1.18</f>
        <v>2.8324448600000003</v>
      </c>
      <c r="H24" s="82">
        <f>H4*1.18</f>
        <v>2.9127851599999999</v>
      </c>
      <c r="I24" s="82">
        <f t="shared" si="7"/>
        <v>3.0260651599999995</v>
      </c>
      <c r="J24" s="82">
        <f t="shared" si="7"/>
        <v>3.1176791799999997</v>
      </c>
      <c r="K24" s="82">
        <f t="shared" si="7"/>
        <v>3.21208508</v>
      </c>
      <c r="L24" s="82">
        <f>K24*L25+K24</f>
        <v>3.3020234622400002</v>
      </c>
      <c r="M24" s="82">
        <f>L24*M25+L24</f>
        <v>3.39117809572048</v>
      </c>
      <c r="N24" s="82">
        <f t="shared" ref="N24:S24" si="8">M24*N25+M24</f>
        <v>3.4827399043049327</v>
      </c>
      <c r="O24" s="82">
        <f t="shared" si="8"/>
        <v>3.5698084019125562</v>
      </c>
      <c r="P24" s="82">
        <f t="shared" si="8"/>
        <v>3.6519139951565451</v>
      </c>
      <c r="Q24" s="82">
        <f t="shared" si="8"/>
        <v>3.732256103049989</v>
      </c>
      <c r="R24" s="82">
        <f t="shared" si="8"/>
        <v>3.8069012251109888</v>
      </c>
      <c r="S24" s="83">
        <f t="shared" si="8"/>
        <v>3.8830392496132085</v>
      </c>
    </row>
    <row r="25" spans="2:19" x14ac:dyDescent="0.25">
      <c r="B25" s="80" t="s">
        <v>675</v>
      </c>
      <c r="C25" s="81"/>
      <c r="D25" s="81"/>
      <c r="E25" s="81"/>
      <c r="F25" s="81"/>
      <c r="G25" s="84">
        <v>4.7E-2</v>
      </c>
      <c r="H25" s="84">
        <v>4.4999999999999998E-2</v>
      </c>
      <c r="I25" s="84">
        <v>4.1000000000000002E-2</v>
      </c>
      <c r="J25" s="84">
        <v>3.5999999999999997E-2</v>
      </c>
      <c r="K25" s="84">
        <v>3.2000000000000001E-2</v>
      </c>
      <c r="L25" s="84">
        <v>2.8000000000000001E-2</v>
      </c>
      <c r="M25" s="84">
        <v>2.7E-2</v>
      </c>
      <c r="N25" s="84">
        <v>2.7E-2</v>
      </c>
      <c r="O25" s="84">
        <v>2.5000000000000001E-2</v>
      </c>
      <c r="P25" s="84">
        <v>2.3E-2</v>
      </c>
      <c r="Q25" s="84">
        <v>2.1999999999999999E-2</v>
      </c>
      <c r="R25" s="84">
        <v>0.02</v>
      </c>
      <c r="S25" s="89">
        <v>0.02</v>
      </c>
    </row>
    <row r="26" spans="2:19" x14ac:dyDescent="0.25">
      <c r="B26" s="80" t="s">
        <v>676</v>
      </c>
      <c r="C26" s="81"/>
      <c r="D26" s="81"/>
      <c r="E26" s="81"/>
      <c r="F26" s="81"/>
      <c r="G26" s="85">
        <f t="shared" ref="G26:S26" si="9">G25</f>
        <v>4.7E-2</v>
      </c>
      <c r="H26" s="85">
        <f t="shared" si="9"/>
        <v>4.4999999999999998E-2</v>
      </c>
      <c r="I26" s="85">
        <f t="shared" si="9"/>
        <v>4.1000000000000002E-2</v>
      </c>
      <c r="J26" s="85">
        <f t="shared" si="9"/>
        <v>3.5999999999999997E-2</v>
      </c>
      <c r="K26" s="85">
        <f t="shared" si="9"/>
        <v>3.2000000000000001E-2</v>
      </c>
      <c r="L26" s="85">
        <f t="shared" si="9"/>
        <v>2.8000000000000001E-2</v>
      </c>
      <c r="M26" s="85">
        <f t="shared" si="9"/>
        <v>2.7E-2</v>
      </c>
      <c r="N26" s="85">
        <f t="shared" si="9"/>
        <v>2.7E-2</v>
      </c>
      <c r="O26" s="85">
        <f t="shared" si="9"/>
        <v>2.5000000000000001E-2</v>
      </c>
      <c r="P26" s="85">
        <f t="shared" si="9"/>
        <v>2.3E-2</v>
      </c>
      <c r="Q26" s="85">
        <f t="shared" si="9"/>
        <v>2.1999999999999999E-2</v>
      </c>
      <c r="R26" s="85">
        <f t="shared" si="9"/>
        <v>0.02</v>
      </c>
      <c r="S26" s="86">
        <f t="shared" si="9"/>
        <v>0.02</v>
      </c>
    </row>
    <row r="27" spans="2:19" x14ac:dyDescent="0.25">
      <c r="B27" s="80" t="s">
        <v>677</v>
      </c>
      <c r="C27" s="81"/>
      <c r="D27" s="81"/>
      <c r="E27" s="81"/>
      <c r="F27" s="81"/>
      <c r="G27" s="82">
        <f>G24/1.18</f>
        <v>2.4003770000000002</v>
      </c>
      <c r="H27" s="82">
        <f>H24/1.18</f>
        <v>2.4684620000000002</v>
      </c>
      <c r="I27" s="82">
        <f t="shared" ref="I27:S27" si="10">I24/1.18</f>
        <v>2.5644619999999998</v>
      </c>
      <c r="J27" s="82">
        <f t="shared" si="10"/>
        <v>2.6421009999999998</v>
      </c>
      <c r="K27" s="82">
        <f t="shared" si="10"/>
        <v>2.7221060000000001</v>
      </c>
      <c r="L27" s="82">
        <f t="shared" si="10"/>
        <v>2.7983249680000002</v>
      </c>
      <c r="M27" s="82">
        <f t="shared" si="10"/>
        <v>2.8738797421360003</v>
      </c>
      <c r="N27" s="82">
        <f t="shared" si="10"/>
        <v>2.951474495173672</v>
      </c>
      <c r="O27" s="82">
        <f t="shared" si="10"/>
        <v>3.0252613575530138</v>
      </c>
      <c r="P27" s="82">
        <f t="shared" si="10"/>
        <v>3.0948423687767335</v>
      </c>
      <c r="Q27" s="82">
        <f t="shared" si="10"/>
        <v>3.1629289008898214</v>
      </c>
      <c r="R27" s="82">
        <f t="shared" si="10"/>
        <v>3.2261874789076179</v>
      </c>
      <c r="S27" s="83">
        <f t="shared" si="10"/>
        <v>3.2907112284857702</v>
      </c>
    </row>
    <row r="28" spans="2:19" ht="15.75" thickBot="1" x14ac:dyDescent="0.3">
      <c r="B28" s="90" t="s">
        <v>678</v>
      </c>
      <c r="C28" s="91"/>
      <c r="D28" s="91"/>
      <c r="E28" s="91"/>
      <c r="F28" s="91"/>
      <c r="G28" s="92">
        <f>G27*0.18</f>
        <v>0.43206786000000003</v>
      </c>
      <c r="H28" s="92">
        <f>H27*0.18</f>
        <v>0.44432315999999999</v>
      </c>
      <c r="I28" s="92">
        <f t="shared" ref="I28:S28" si="11">I27*0.18</f>
        <v>0.46160315999999996</v>
      </c>
      <c r="J28" s="92">
        <f t="shared" si="11"/>
        <v>0.47557817999999996</v>
      </c>
      <c r="K28" s="92">
        <f t="shared" si="11"/>
        <v>0.48997908000000001</v>
      </c>
      <c r="L28" s="92">
        <f t="shared" si="11"/>
        <v>0.50369849424000002</v>
      </c>
      <c r="M28" s="92">
        <f t="shared" si="11"/>
        <v>0.51729835358448006</v>
      </c>
      <c r="N28" s="92">
        <f t="shared" si="11"/>
        <v>0.53126540913126097</v>
      </c>
      <c r="O28" s="92">
        <f t="shared" si="11"/>
        <v>0.54454704435954249</v>
      </c>
      <c r="P28" s="92">
        <f t="shared" si="11"/>
        <v>0.557071626379812</v>
      </c>
      <c r="Q28" s="92">
        <f t="shared" si="11"/>
        <v>0.56932720216016786</v>
      </c>
      <c r="R28" s="92">
        <f t="shared" si="11"/>
        <v>0.58071374620337124</v>
      </c>
      <c r="S28" s="93">
        <f t="shared" si="11"/>
        <v>0.59232802112743865</v>
      </c>
    </row>
    <row r="29" spans="2:19" x14ac:dyDescent="0.25">
      <c r="B29" s="71"/>
      <c r="C29" s="71"/>
      <c r="D29" s="71"/>
      <c r="E29" s="71"/>
      <c r="F29" s="71"/>
      <c r="G29" s="71"/>
      <c r="H29" s="71"/>
      <c r="I29" s="71"/>
      <c r="J29" s="71"/>
      <c r="K29" s="71"/>
      <c r="L29" s="71"/>
      <c r="M29" s="71"/>
      <c r="N29" s="71"/>
      <c r="O29" s="71"/>
      <c r="P29" s="71"/>
      <c r="Q29" s="71"/>
      <c r="R29" s="71"/>
      <c r="S29" s="71"/>
    </row>
    <row r="30" spans="2:19" x14ac:dyDescent="0.25">
      <c r="B30" s="71" t="s">
        <v>679</v>
      </c>
      <c r="C30" s="71"/>
      <c r="D30" s="71"/>
      <c r="E30" s="71"/>
      <c r="F30" s="71"/>
      <c r="G30" s="71"/>
      <c r="H30" s="71"/>
      <c r="I30" s="71"/>
      <c r="J30" s="71"/>
      <c r="K30" s="71"/>
      <c r="L30" s="71"/>
      <c r="M30" s="71"/>
      <c r="N30" s="71"/>
      <c r="O30" s="71"/>
      <c r="P30" s="71"/>
      <c r="Q30" s="71"/>
      <c r="R30" s="71"/>
      <c r="S30" s="71"/>
    </row>
    <row r="31" spans="2:19" ht="15.75" thickBot="1" x14ac:dyDescent="0.3">
      <c r="B31" s="71"/>
      <c r="C31" s="71"/>
      <c r="D31" s="71"/>
      <c r="E31" s="71"/>
      <c r="F31" s="71"/>
      <c r="G31" s="71"/>
      <c r="H31" s="71"/>
      <c r="I31" s="71"/>
      <c r="J31" s="71"/>
      <c r="K31" s="71"/>
      <c r="L31" s="71"/>
      <c r="M31" s="71"/>
      <c r="N31" s="71"/>
      <c r="O31" s="71"/>
      <c r="P31" s="71"/>
      <c r="Q31" s="71"/>
      <c r="R31" s="71"/>
      <c r="S31" s="71"/>
    </row>
    <row r="32" spans="2:19" x14ac:dyDescent="0.25">
      <c r="B32" s="94" t="s">
        <v>680</v>
      </c>
      <c r="C32" s="95"/>
      <c r="D32" s="95"/>
      <c r="E32" s="95"/>
      <c r="F32" s="95"/>
      <c r="G32" s="96">
        <f t="shared" ref="G32:H32" si="12">G33*1.2</f>
        <v>0</v>
      </c>
      <c r="H32" s="96">
        <f t="shared" si="12"/>
        <v>0</v>
      </c>
      <c r="I32" s="96">
        <f>I33*1.2</f>
        <v>2.8221437859562927E-3</v>
      </c>
      <c r="J32" s="96">
        <f t="shared" ref="J32:S32" si="13">J33*1.2</f>
        <v>2.9068076572893154E-3</v>
      </c>
      <c r="K32" s="96">
        <f t="shared" si="13"/>
        <v>7.7530121864472834E-2</v>
      </c>
      <c r="L32" s="96">
        <f t="shared" si="13"/>
        <v>0.20639530675466264</v>
      </c>
      <c r="M32" s="96">
        <f t="shared" si="13"/>
        <v>0.2946847094136642</v>
      </c>
      <c r="N32" s="96">
        <f t="shared" si="13"/>
        <v>0.38405493041879063</v>
      </c>
      <c r="O32" s="96">
        <f t="shared" si="13"/>
        <v>0.70941242474044197</v>
      </c>
      <c r="P32" s="96">
        <f t="shared" si="13"/>
        <v>0.73800220393108584</v>
      </c>
      <c r="Q32" s="96">
        <f t="shared" si="13"/>
        <v>0.76774416969989523</v>
      </c>
      <c r="R32" s="96">
        <f t="shared" si="13"/>
        <v>1.9792504828653463</v>
      </c>
      <c r="S32" s="97">
        <f t="shared" si="13"/>
        <v>2.0590155564595944</v>
      </c>
    </row>
    <row r="33" spans="2:19" x14ac:dyDescent="0.25">
      <c r="B33" s="80" t="s">
        <v>681</v>
      </c>
      <c r="C33" s="81"/>
      <c r="D33" s="81"/>
      <c r="E33" s="81"/>
      <c r="F33" s="81"/>
      <c r="G33" s="98">
        <f>G13*G21</f>
        <v>0</v>
      </c>
      <c r="H33" s="98">
        <f>H13*H21</f>
        <v>0</v>
      </c>
      <c r="I33" s="98">
        <f t="shared" ref="I33:S33" si="14">I13*I21</f>
        <v>2.3517864882969105E-3</v>
      </c>
      <c r="J33" s="98">
        <f t="shared" si="14"/>
        <v>2.4223397144077629E-3</v>
      </c>
      <c r="K33" s="98">
        <f t="shared" si="14"/>
        <v>6.4608434887060695E-2</v>
      </c>
      <c r="L33" s="98">
        <f t="shared" si="14"/>
        <v>0.17199608896221888</v>
      </c>
      <c r="M33" s="98">
        <f t="shared" si="14"/>
        <v>0.24557059117805352</v>
      </c>
      <c r="N33" s="98">
        <f t="shared" si="14"/>
        <v>0.3200457753489922</v>
      </c>
      <c r="O33" s="98">
        <f t="shared" si="14"/>
        <v>0.59117702061703503</v>
      </c>
      <c r="P33" s="98">
        <f t="shared" si="14"/>
        <v>0.61500183660923824</v>
      </c>
      <c r="Q33" s="98">
        <f t="shared" si="14"/>
        <v>0.63978680808324606</v>
      </c>
      <c r="R33" s="98">
        <f>R13*R21</f>
        <v>1.6493754023877887</v>
      </c>
      <c r="S33" s="99">
        <f t="shared" si="14"/>
        <v>1.715846297049662</v>
      </c>
    </row>
    <row r="34" spans="2:19" x14ac:dyDescent="0.25">
      <c r="B34" s="80" t="s">
        <v>682</v>
      </c>
      <c r="C34" s="81"/>
      <c r="D34" s="81"/>
      <c r="E34" s="81"/>
      <c r="F34" s="81"/>
      <c r="G34" s="81"/>
      <c r="H34" s="98">
        <f>H32-H33</f>
        <v>0</v>
      </c>
      <c r="I34" s="98">
        <f t="shared" ref="I34:S34" si="15">I32-I33</f>
        <v>4.7035729765938219E-4</v>
      </c>
      <c r="J34" s="98">
        <f t="shared" si="15"/>
        <v>4.8446794288155249E-4</v>
      </c>
      <c r="K34" s="98">
        <f t="shared" si="15"/>
        <v>1.2921686977412139E-2</v>
      </c>
      <c r="L34" s="98">
        <f t="shared" si="15"/>
        <v>3.4399217792443759E-2</v>
      </c>
      <c r="M34" s="98">
        <f t="shared" si="15"/>
        <v>4.9114118235610682E-2</v>
      </c>
      <c r="N34" s="98">
        <f t="shared" si="15"/>
        <v>6.4009155069798429E-2</v>
      </c>
      <c r="O34" s="98">
        <f t="shared" si="15"/>
        <v>0.11823540412340694</v>
      </c>
      <c r="P34" s="98">
        <f t="shared" si="15"/>
        <v>0.1230003673218476</v>
      </c>
      <c r="Q34" s="98">
        <f t="shared" si="15"/>
        <v>0.12795736161664917</v>
      </c>
      <c r="R34" s="98">
        <f t="shared" si="15"/>
        <v>0.32987508047755765</v>
      </c>
      <c r="S34" s="99">
        <f t="shared" si="15"/>
        <v>0.34316925940993248</v>
      </c>
    </row>
    <row r="35" spans="2:19" x14ac:dyDescent="0.25">
      <c r="B35" s="80" t="s">
        <v>683</v>
      </c>
      <c r="C35" s="81"/>
      <c r="D35" s="81"/>
      <c r="E35" s="81"/>
      <c r="F35" s="81"/>
      <c r="G35" s="81"/>
      <c r="H35" s="98">
        <f>H33</f>
        <v>0</v>
      </c>
      <c r="I35" s="98">
        <f t="shared" ref="I35:S36" si="16">I33</f>
        <v>2.3517864882969105E-3</v>
      </c>
      <c r="J35" s="98">
        <f t="shared" si="16"/>
        <v>2.4223397144077629E-3</v>
      </c>
      <c r="K35" s="98">
        <f t="shared" si="16"/>
        <v>6.4608434887060695E-2</v>
      </c>
      <c r="L35" s="98">
        <f t="shared" si="16"/>
        <v>0.17199608896221888</v>
      </c>
      <c r="M35" s="98">
        <f t="shared" si="16"/>
        <v>0.24557059117805352</v>
      </c>
      <c r="N35" s="98">
        <f t="shared" si="16"/>
        <v>0.3200457753489922</v>
      </c>
      <c r="O35" s="98">
        <f t="shared" si="16"/>
        <v>0.59117702061703503</v>
      </c>
      <c r="P35" s="98">
        <f t="shared" si="16"/>
        <v>0.61500183660923824</v>
      </c>
      <c r="Q35" s="98">
        <f t="shared" si="16"/>
        <v>0.63978680808324606</v>
      </c>
      <c r="R35" s="98">
        <f t="shared" si="16"/>
        <v>1.6493754023877887</v>
      </c>
      <c r="S35" s="99">
        <f t="shared" si="16"/>
        <v>1.715846297049662</v>
      </c>
    </row>
    <row r="36" spans="2:19" ht="15.75" thickBot="1" x14ac:dyDescent="0.3">
      <c r="B36" s="90" t="s">
        <v>684</v>
      </c>
      <c r="C36" s="91"/>
      <c r="D36" s="91"/>
      <c r="E36" s="91"/>
      <c r="F36" s="91"/>
      <c r="G36" s="91"/>
      <c r="H36" s="100">
        <f>H34</f>
        <v>0</v>
      </c>
      <c r="I36" s="100">
        <f t="shared" si="16"/>
        <v>4.7035729765938219E-4</v>
      </c>
      <c r="J36" s="100">
        <f t="shared" si="16"/>
        <v>4.8446794288155249E-4</v>
      </c>
      <c r="K36" s="100">
        <f t="shared" si="16"/>
        <v>1.2921686977412139E-2</v>
      </c>
      <c r="L36" s="100">
        <f t="shared" si="16"/>
        <v>3.4399217792443759E-2</v>
      </c>
      <c r="M36" s="100">
        <f t="shared" si="16"/>
        <v>4.9114118235610682E-2</v>
      </c>
      <c r="N36" s="100">
        <f t="shared" si="16"/>
        <v>6.4009155069798429E-2</v>
      </c>
      <c r="O36" s="100">
        <f t="shared" si="16"/>
        <v>0.11823540412340694</v>
      </c>
      <c r="P36" s="100">
        <f t="shared" si="16"/>
        <v>0.1230003673218476</v>
      </c>
      <c r="Q36" s="100">
        <f t="shared" si="16"/>
        <v>0.12795736161664917</v>
      </c>
      <c r="R36" s="100">
        <f t="shared" si="16"/>
        <v>0.32987508047755765</v>
      </c>
      <c r="S36" s="101">
        <f t="shared" si="16"/>
        <v>0.34316925940993248</v>
      </c>
    </row>
    <row r="37" spans="2:19" x14ac:dyDescent="0.25">
      <c r="B37" s="94" t="s">
        <v>672</v>
      </c>
      <c r="C37" s="95"/>
      <c r="D37" s="95"/>
      <c r="E37" s="95"/>
      <c r="F37" s="95"/>
      <c r="G37" s="96"/>
      <c r="H37" s="96">
        <f>H38*1.2</f>
        <v>0</v>
      </c>
      <c r="I37" s="96">
        <f t="shared" ref="I37:S37" si="17">I38*1.2</f>
        <v>7.7151170432035628E-3</v>
      </c>
      <c r="J37" s="96">
        <f t="shared" si="17"/>
        <v>7.9486919497988966E-3</v>
      </c>
      <c r="K37" s="96">
        <f t="shared" si="17"/>
        <v>0.21206460446165989</v>
      </c>
      <c r="L37" s="96">
        <f t="shared" si="17"/>
        <v>0.55573161709172036</v>
      </c>
      <c r="M37" s="96">
        <f t="shared" si="17"/>
        <v>0.78105902879250377</v>
      </c>
      <c r="N37" s="96">
        <f t="shared" si="17"/>
        <v>1.0029910015126646</v>
      </c>
      <c r="O37" s="96">
        <f t="shared" si="17"/>
        <v>1.8236866115777532</v>
      </c>
      <c r="P37" s="96">
        <f t="shared" si="17"/>
        <v>1.8656314036440418</v>
      </c>
      <c r="Q37" s="96">
        <f t="shared" si="17"/>
        <v>1.9066752945242107</v>
      </c>
      <c r="R37" s="96">
        <f t="shared" si="17"/>
        <v>4.8195032255410171</v>
      </c>
      <c r="S37" s="97">
        <f t="shared" si="17"/>
        <v>4.9158932900518382</v>
      </c>
    </row>
    <row r="38" spans="2:19" x14ac:dyDescent="0.25">
      <c r="B38" s="80" t="s">
        <v>681</v>
      </c>
      <c r="C38" s="81"/>
      <c r="D38" s="81"/>
      <c r="E38" s="81"/>
      <c r="F38" s="81"/>
      <c r="G38" s="98"/>
      <c r="H38" s="98">
        <f>H14*H27</f>
        <v>0</v>
      </c>
      <c r="I38" s="98">
        <f t="shared" ref="I38:S38" si="18">I14*I27</f>
        <v>6.4292642026696359E-3</v>
      </c>
      <c r="J38" s="98">
        <f t="shared" si="18"/>
        <v>6.6239099581657471E-3</v>
      </c>
      <c r="K38" s="98">
        <f t="shared" si="18"/>
        <v>0.17672050371804993</v>
      </c>
      <c r="L38" s="98">
        <f t="shared" si="18"/>
        <v>0.46310968090976695</v>
      </c>
      <c r="M38" s="98">
        <f t="shared" si="18"/>
        <v>0.65088252399375313</v>
      </c>
      <c r="N38" s="98">
        <f t="shared" si="18"/>
        <v>0.83582583459388715</v>
      </c>
      <c r="O38" s="98">
        <f t="shared" si="18"/>
        <v>1.5197388429814611</v>
      </c>
      <c r="P38" s="98">
        <f t="shared" si="18"/>
        <v>1.554692836370035</v>
      </c>
      <c r="Q38" s="98">
        <f t="shared" si="18"/>
        <v>1.5888960787701756</v>
      </c>
      <c r="R38" s="98">
        <f t="shared" si="18"/>
        <v>4.016252687950848</v>
      </c>
      <c r="S38" s="99">
        <f t="shared" si="18"/>
        <v>4.096577741709865</v>
      </c>
    </row>
    <row r="39" spans="2:19" x14ac:dyDescent="0.25">
      <c r="B39" s="80" t="s">
        <v>682</v>
      </c>
      <c r="C39" s="81"/>
      <c r="D39" s="81"/>
      <c r="E39" s="81"/>
      <c r="F39" s="81"/>
      <c r="G39" s="98"/>
      <c r="H39" s="98">
        <f>H37-H38</f>
        <v>0</v>
      </c>
      <c r="I39" s="98">
        <f t="shared" ref="I39:S39" si="19">I37-I38</f>
        <v>1.2858528405339268E-3</v>
      </c>
      <c r="J39" s="98">
        <f t="shared" si="19"/>
        <v>1.3247819916331494E-3</v>
      </c>
      <c r="K39" s="98">
        <f t="shared" si="19"/>
        <v>3.5344100743609969E-2</v>
      </c>
      <c r="L39" s="98">
        <f t="shared" si="19"/>
        <v>9.2621936181953413E-2</v>
      </c>
      <c r="M39" s="98">
        <f t="shared" si="19"/>
        <v>0.13017650479875065</v>
      </c>
      <c r="N39" s="98">
        <f t="shared" si="19"/>
        <v>0.16716516691877747</v>
      </c>
      <c r="O39" s="98">
        <f t="shared" si="19"/>
        <v>0.30394776859629213</v>
      </c>
      <c r="P39" s="98">
        <f t="shared" si="19"/>
        <v>0.31093856727400682</v>
      </c>
      <c r="Q39" s="98">
        <f t="shared" si="19"/>
        <v>0.31777921575403512</v>
      </c>
      <c r="R39" s="98">
        <f t="shared" si="19"/>
        <v>0.80325053759016907</v>
      </c>
      <c r="S39" s="99">
        <f t="shared" si="19"/>
        <v>0.81931554834197318</v>
      </c>
    </row>
    <row r="40" spans="2:19" x14ac:dyDescent="0.25">
      <c r="B40" s="80" t="s">
        <v>683</v>
      </c>
      <c r="C40" s="81"/>
      <c r="D40" s="81"/>
      <c r="E40" s="81"/>
      <c r="F40" s="81"/>
      <c r="G40" s="98"/>
      <c r="H40" s="98">
        <f>H38</f>
        <v>0</v>
      </c>
      <c r="I40" s="98">
        <f t="shared" ref="I40:S41" si="20">I38</f>
        <v>6.4292642026696359E-3</v>
      </c>
      <c r="J40" s="98">
        <f t="shared" si="20"/>
        <v>6.6239099581657471E-3</v>
      </c>
      <c r="K40" s="98">
        <f t="shared" si="20"/>
        <v>0.17672050371804993</v>
      </c>
      <c r="L40" s="98">
        <f t="shared" si="20"/>
        <v>0.46310968090976695</v>
      </c>
      <c r="M40" s="98">
        <f t="shared" si="20"/>
        <v>0.65088252399375313</v>
      </c>
      <c r="N40" s="98">
        <f t="shared" si="20"/>
        <v>0.83582583459388715</v>
      </c>
      <c r="O40" s="98">
        <f t="shared" si="20"/>
        <v>1.5197388429814611</v>
      </c>
      <c r="P40" s="98">
        <f t="shared" si="20"/>
        <v>1.554692836370035</v>
      </c>
      <c r="Q40" s="98">
        <f t="shared" si="20"/>
        <v>1.5888960787701756</v>
      </c>
      <c r="R40" s="98">
        <f t="shared" si="20"/>
        <v>4.016252687950848</v>
      </c>
      <c r="S40" s="99">
        <f t="shared" si="20"/>
        <v>4.096577741709865</v>
      </c>
    </row>
    <row r="41" spans="2:19" ht="15.75" thickBot="1" x14ac:dyDescent="0.3">
      <c r="B41" s="90" t="s">
        <v>684</v>
      </c>
      <c r="C41" s="91"/>
      <c r="D41" s="91"/>
      <c r="E41" s="91"/>
      <c r="F41" s="91"/>
      <c r="G41" s="100"/>
      <c r="H41" s="100">
        <f>H39</f>
        <v>0</v>
      </c>
      <c r="I41" s="100">
        <f t="shared" si="20"/>
        <v>1.2858528405339268E-3</v>
      </c>
      <c r="J41" s="100">
        <f t="shared" si="20"/>
        <v>1.3247819916331494E-3</v>
      </c>
      <c r="K41" s="100">
        <f t="shared" si="20"/>
        <v>3.5344100743609969E-2</v>
      </c>
      <c r="L41" s="100">
        <f t="shared" si="20"/>
        <v>9.2621936181953413E-2</v>
      </c>
      <c r="M41" s="100">
        <f t="shared" si="20"/>
        <v>0.13017650479875065</v>
      </c>
      <c r="N41" s="100">
        <f t="shared" si="20"/>
        <v>0.16716516691877747</v>
      </c>
      <c r="O41" s="100">
        <f t="shared" si="20"/>
        <v>0.30394776859629213</v>
      </c>
      <c r="P41" s="100">
        <f t="shared" si="20"/>
        <v>0.31093856727400682</v>
      </c>
      <c r="Q41" s="100">
        <f t="shared" si="20"/>
        <v>0.31777921575403512</v>
      </c>
      <c r="R41" s="100">
        <f t="shared" si="20"/>
        <v>0.80325053759016907</v>
      </c>
      <c r="S41" s="101">
        <f t="shared" si="20"/>
        <v>0.81931554834197318</v>
      </c>
    </row>
    <row r="42" spans="2:19" x14ac:dyDescent="0.25">
      <c r="B42" s="94" t="s">
        <v>685</v>
      </c>
      <c r="C42" s="95"/>
      <c r="D42" s="95"/>
      <c r="E42" s="95"/>
      <c r="F42" s="95"/>
      <c r="G42" s="96"/>
      <c r="H42" s="96">
        <f>H37+H32</f>
        <v>0</v>
      </c>
      <c r="I42" s="96">
        <f t="shared" ref="I42:S42" si="21">I37+I32</f>
        <v>1.0537260829159855E-2</v>
      </c>
      <c r="J42" s="96">
        <f t="shared" si="21"/>
        <v>1.0855499607088212E-2</v>
      </c>
      <c r="K42" s="96">
        <f t="shared" si="21"/>
        <v>0.2895947263261327</v>
      </c>
      <c r="L42" s="96">
        <f t="shared" si="21"/>
        <v>0.76212692384638303</v>
      </c>
      <c r="M42" s="96">
        <f t="shared" si="21"/>
        <v>1.0757437382061679</v>
      </c>
      <c r="N42" s="96">
        <f t="shared" si="21"/>
        <v>1.3870459319314552</v>
      </c>
      <c r="O42" s="96">
        <f t="shared" si="21"/>
        <v>2.5330990363181951</v>
      </c>
      <c r="P42" s="96">
        <f t="shared" si="21"/>
        <v>2.6036336075751274</v>
      </c>
      <c r="Q42" s="96">
        <f t="shared" si="21"/>
        <v>2.6744194642241057</v>
      </c>
      <c r="R42" s="96">
        <f t="shared" si="21"/>
        <v>6.7987537084063634</v>
      </c>
      <c r="S42" s="97">
        <f t="shared" si="21"/>
        <v>6.9749088465114326</v>
      </c>
    </row>
    <row r="43" spans="2:19" x14ac:dyDescent="0.25">
      <c r="B43" s="80" t="s">
        <v>681</v>
      </c>
      <c r="C43" s="81"/>
      <c r="D43" s="81"/>
      <c r="E43" s="81"/>
      <c r="F43" s="81"/>
      <c r="G43" s="98"/>
      <c r="H43" s="98">
        <f>H33+H38</f>
        <v>0</v>
      </c>
      <c r="I43" s="98">
        <f t="shared" ref="I43:S43" si="22">I33+I38</f>
        <v>8.7810506909665464E-3</v>
      </c>
      <c r="J43" s="98">
        <f t="shared" si="22"/>
        <v>9.04624967257351E-3</v>
      </c>
      <c r="K43" s="98">
        <f t="shared" si="22"/>
        <v>0.24132893860511062</v>
      </c>
      <c r="L43" s="98">
        <f t="shared" si="22"/>
        <v>0.63510576987198586</v>
      </c>
      <c r="M43" s="98">
        <f t="shared" si="22"/>
        <v>0.8964531151718067</v>
      </c>
      <c r="N43" s="98">
        <f t="shared" si="22"/>
        <v>1.1558716099428794</v>
      </c>
      <c r="O43" s="98">
        <f t="shared" si="22"/>
        <v>2.1109158635984961</v>
      </c>
      <c r="P43" s="98">
        <f t="shared" si="22"/>
        <v>2.169694672979273</v>
      </c>
      <c r="Q43" s="98">
        <f t="shared" si="22"/>
        <v>2.2286828868534219</v>
      </c>
      <c r="R43" s="98">
        <f t="shared" si="22"/>
        <v>5.6656280903386369</v>
      </c>
      <c r="S43" s="99">
        <f t="shared" si="22"/>
        <v>5.8124240387595272</v>
      </c>
    </row>
    <row r="44" spans="2:19" x14ac:dyDescent="0.25">
      <c r="B44" s="80" t="s">
        <v>682</v>
      </c>
      <c r="C44" s="81"/>
      <c r="D44" s="81"/>
      <c r="E44" s="81"/>
      <c r="F44" s="81"/>
      <c r="G44" s="98"/>
      <c r="H44" s="98">
        <f t="shared" ref="H44:S46" si="23">H34+H39</f>
        <v>0</v>
      </c>
      <c r="I44" s="98">
        <f t="shared" si="23"/>
        <v>1.756210138193309E-3</v>
      </c>
      <c r="J44" s="98">
        <f t="shared" si="23"/>
        <v>1.8092499345147019E-3</v>
      </c>
      <c r="K44" s="98">
        <f t="shared" si="23"/>
        <v>4.8265787721022108E-2</v>
      </c>
      <c r="L44" s="98">
        <f t="shared" si="23"/>
        <v>0.12702115397439717</v>
      </c>
      <c r="M44" s="98">
        <f t="shared" si="23"/>
        <v>0.17929062303436133</v>
      </c>
      <c r="N44" s="98">
        <f t="shared" si="23"/>
        <v>0.2311743219885759</v>
      </c>
      <c r="O44" s="98">
        <f t="shared" si="23"/>
        <v>0.42218317271969907</v>
      </c>
      <c r="P44" s="98">
        <f t="shared" si="23"/>
        <v>0.43393893459585442</v>
      </c>
      <c r="Q44" s="98">
        <f t="shared" si="23"/>
        <v>0.44573657737068428</v>
      </c>
      <c r="R44" s="98">
        <f t="shared" si="23"/>
        <v>1.1331256180677267</v>
      </c>
      <c r="S44" s="99">
        <f t="shared" si="23"/>
        <v>1.1624848077519057</v>
      </c>
    </row>
    <row r="45" spans="2:19" x14ac:dyDescent="0.25">
      <c r="B45" s="80" t="s">
        <v>683</v>
      </c>
      <c r="C45" s="81"/>
      <c r="D45" s="81"/>
      <c r="E45" s="81"/>
      <c r="F45" s="81"/>
      <c r="G45" s="98"/>
      <c r="H45" s="98">
        <f t="shared" si="23"/>
        <v>0</v>
      </c>
      <c r="I45" s="98">
        <f t="shared" si="23"/>
        <v>8.7810506909665464E-3</v>
      </c>
      <c r="J45" s="98">
        <f t="shared" si="23"/>
        <v>9.04624967257351E-3</v>
      </c>
      <c r="K45" s="98">
        <f t="shared" si="23"/>
        <v>0.24132893860511062</v>
      </c>
      <c r="L45" s="98">
        <f t="shared" si="23"/>
        <v>0.63510576987198586</v>
      </c>
      <c r="M45" s="98">
        <f t="shared" si="23"/>
        <v>0.8964531151718067</v>
      </c>
      <c r="N45" s="98">
        <f t="shared" si="23"/>
        <v>1.1558716099428794</v>
      </c>
      <c r="O45" s="98">
        <f t="shared" si="23"/>
        <v>2.1109158635984961</v>
      </c>
      <c r="P45" s="98">
        <f t="shared" si="23"/>
        <v>2.169694672979273</v>
      </c>
      <c r="Q45" s="98">
        <f t="shared" si="23"/>
        <v>2.2286828868534219</v>
      </c>
      <c r="R45" s="98">
        <f t="shared" si="23"/>
        <v>5.6656280903386369</v>
      </c>
      <c r="S45" s="99">
        <f t="shared" si="23"/>
        <v>5.8124240387595272</v>
      </c>
    </row>
    <row r="46" spans="2:19" ht="15.75" thickBot="1" x14ac:dyDescent="0.3">
      <c r="B46" s="90" t="s">
        <v>684</v>
      </c>
      <c r="C46" s="91"/>
      <c r="D46" s="91"/>
      <c r="E46" s="91"/>
      <c r="F46" s="91"/>
      <c r="G46" s="100"/>
      <c r="H46" s="100">
        <f t="shared" si="23"/>
        <v>0</v>
      </c>
      <c r="I46" s="100">
        <f t="shared" si="23"/>
        <v>1.756210138193309E-3</v>
      </c>
      <c r="J46" s="100">
        <f t="shared" si="23"/>
        <v>1.8092499345147019E-3</v>
      </c>
      <c r="K46" s="100">
        <f t="shared" si="23"/>
        <v>4.8265787721022108E-2</v>
      </c>
      <c r="L46" s="100">
        <f t="shared" si="23"/>
        <v>0.12702115397439717</v>
      </c>
      <c r="M46" s="100">
        <f t="shared" si="23"/>
        <v>0.17929062303436133</v>
      </c>
      <c r="N46" s="100">
        <f t="shared" si="23"/>
        <v>0.2311743219885759</v>
      </c>
      <c r="O46" s="100">
        <f t="shared" si="23"/>
        <v>0.42218317271969907</v>
      </c>
      <c r="P46" s="100">
        <f t="shared" si="23"/>
        <v>0.43393893459585442</v>
      </c>
      <c r="Q46" s="100">
        <f t="shared" si="23"/>
        <v>0.44573657737068428</v>
      </c>
      <c r="R46" s="100">
        <f t="shared" si="23"/>
        <v>1.1331256180677267</v>
      </c>
      <c r="S46" s="101">
        <f t="shared" si="23"/>
        <v>1.1624848077519057</v>
      </c>
    </row>
    <row r="47" spans="2:19" x14ac:dyDescent="0.25">
      <c r="B47" s="71"/>
      <c r="C47" s="71"/>
      <c r="D47" s="71"/>
      <c r="E47" s="71"/>
      <c r="F47" s="71"/>
      <c r="G47" s="71"/>
      <c r="H47" s="71"/>
      <c r="I47" s="71"/>
      <c r="J47" s="71"/>
      <c r="K47" s="71"/>
      <c r="L47" s="71"/>
      <c r="M47" s="71"/>
      <c r="N47" s="71"/>
      <c r="O47" s="71"/>
      <c r="P47" s="71"/>
      <c r="Q47" s="71"/>
      <c r="R47" s="71"/>
      <c r="S47" s="71"/>
    </row>
    <row r="48" spans="2:19" x14ac:dyDescent="0.25">
      <c r="B48" s="71"/>
      <c r="C48" s="71"/>
      <c r="D48" s="71"/>
      <c r="E48" s="71"/>
      <c r="F48" s="71"/>
      <c r="G48" s="71"/>
      <c r="H48" s="71"/>
      <c r="I48" s="71"/>
      <c r="J48" s="71"/>
      <c r="K48" s="71"/>
      <c r="L48" s="71"/>
      <c r="M48" s="71"/>
      <c r="N48" s="71"/>
      <c r="O48" s="71"/>
      <c r="P48" s="71"/>
      <c r="Q48" s="71"/>
      <c r="R48" s="71"/>
      <c r="S48" s="71"/>
    </row>
    <row r="49" spans="2:20" x14ac:dyDescent="0.25">
      <c r="B49" s="71" t="s">
        <v>686</v>
      </c>
      <c r="C49" s="71"/>
      <c r="D49" s="71"/>
      <c r="E49" s="71"/>
      <c r="F49" s="71"/>
      <c r="G49" s="71"/>
      <c r="H49" s="98">
        <f>'[9]6.2. Паспорт фин осв ввод'!R32</f>
        <v>0</v>
      </c>
      <c r="I49" s="98">
        <f>'[9]6.2. Паспорт фин осв ввод'!V32</f>
        <v>8.190600000000002E-2</v>
      </c>
      <c r="J49" s="98">
        <f>'[9]6.2. Паспорт фин осв ввод'!Z32</f>
        <v>0</v>
      </c>
      <c r="K49" s="98">
        <f>'[9]6.2. Паспорт фин осв ввод'!AD32</f>
        <v>5.8714260000000014</v>
      </c>
      <c r="L49" s="98">
        <f>'[9]6.2. Паспорт фин осв ввод'!AH32</f>
        <v>9.2781920000000007</v>
      </c>
      <c r="M49" s="98">
        <f>'[9]6.2. Паспорт фин осв ввод'!AL32</f>
        <v>6.3164860000000003</v>
      </c>
      <c r="O49" s="71"/>
      <c r="Q49" s="71"/>
      <c r="S49" s="71"/>
    </row>
    <row r="50" spans="2:20" x14ac:dyDescent="0.25">
      <c r="B50" s="80" t="s">
        <v>687</v>
      </c>
      <c r="C50" s="81"/>
      <c r="D50" s="81"/>
      <c r="E50" s="81"/>
      <c r="F50" s="81"/>
      <c r="G50" s="98"/>
      <c r="H50" s="98">
        <f>G50+H49*1000</f>
        <v>0</v>
      </c>
      <c r="I50" s="98">
        <f t="shared" ref="I50:M50" si="24">H50+I49*1000</f>
        <v>81.90600000000002</v>
      </c>
      <c r="J50" s="98">
        <f t="shared" si="24"/>
        <v>81.90600000000002</v>
      </c>
      <c r="K50" s="98">
        <f t="shared" si="24"/>
        <v>5953.3320000000012</v>
      </c>
      <c r="L50" s="98">
        <f t="shared" si="24"/>
        <v>15231.524000000001</v>
      </c>
      <c r="M50" s="98">
        <f t="shared" si="24"/>
        <v>21548.010000000002</v>
      </c>
      <c r="N50" s="98">
        <f>M50</f>
        <v>21548.010000000002</v>
      </c>
      <c r="O50" s="98">
        <f t="shared" ref="O50:S50" si="25">N50</f>
        <v>21548.010000000002</v>
      </c>
      <c r="P50" s="98">
        <f t="shared" si="25"/>
        <v>21548.010000000002</v>
      </c>
      <c r="Q50" s="98">
        <f t="shared" si="25"/>
        <v>21548.010000000002</v>
      </c>
      <c r="R50" s="98">
        <f t="shared" si="25"/>
        <v>21548.010000000002</v>
      </c>
      <c r="S50" s="98">
        <f t="shared" si="25"/>
        <v>21548.010000000002</v>
      </c>
    </row>
    <row r="51" spans="2:20" x14ac:dyDescent="0.25">
      <c r="B51" s="80" t="s">
        <v>688</v>
      </c>
      <c r="C51" s="81"/>
      <c r="D51" s="81"/>
      <c r="E51" s="81"/>
      <c r="F51" s="81"/>
      <c r="G51" s="98"/>
      <c r="H51" s="98">
        <f>G50/7</f>
        <v>0</v>
      </c>
      <c r="I51" s="98">
        <f t="shared" ref="I51:N51" si="26">H50/7</f>
        <v>0</v>
      </c>
      <c r="J51" s="98">
        <f t="shared" si="26"/>
        <v>11.700857142857146</v>
      </c>
      <c r="K51" s="98">
        <f t="shared" si="26"/>
        <v>11.700857142857146</v>
      </c>
      <c r="L51" s="98">
        <f t="shared" si="26"/>
        <v>850.47600000000023</v>
      </c>
      <c r="M51" s="98">
        <f t="shared" si="26"/>
        <v>2175.9320000000002</v>
      </c>
      <c r="N51" s="98">
        <f t="shared" si="26"/>
        <v>3078.287142857143</v>
      </c>
      <c r="O51" s="98">
        <v>5093.1498107861917</v>
      </c>
      <c r="P51" s="98"/>
      <c r="Q51" s="98"/>
      <c r="R51" s="98"/>
      <c r="S51" s="98"/>
      <c r="T51" s="102" t="e">
        <f>#REF!/1000-SUM(F51:S51)</f>
        <v>#REF!</v>
      </c>
    </row>
    <row r="52" spans="2:20" ht="15.75" thickBot="1" x14ac:dyDescent="0.3"/>
    <row r="53" spans="2:20" x14ac:dyDescent="0.25">
      <c r="B53" s="103" t="s">
        <v>282</v>
      </c>
      <c r="C53" s="104"/>
      <c r="D53" s="104"/>
      <c r="E53" s="104"/>
      <c r="F53" s="104"/>
      <c r="G53" s="104"/>
      <c r="H53" s="104"/>
      <c r="I53" s="104"/>
      <c r="J53" s="104"/>
      <c r="K53" s="104"/>
      <c r="L53" s="104"/>
      <c r="M53" s="104"/>
      <c r="N53" s="104"/>
      <c r="O53" s="104"/>
      <c r="P53" s="104"/>
      <c r="Q53" s="104"/>
      <c r="R53" s="104"/>
      <c r="S53" s="105"/>
    </row>
    <row r="54" spans="2:20" x14ac:dyDescent="0.25">
      <c r="B54" s="80" t="s">
        <v>689</v>
      </c>
      <c r="C54" s="81"/>
      <c r="D54" s="81"/>
      <c r="E54" s="81"/>
      <c r="F54" s="81"/>
      <c r="G54" s="98">
        <f>G43-G51</f>
        <v>0</v>
      </c>
      <c r="H54" s="98">
        <f t="shared" ref="H54:S54" si="27">H43-H51</f>
        <v>0</v>
      </c>
      <c r="I54" s="98">
        <f t="shared" si="27"/>
        <v>8.7810506909665464E-3</v>
      </c>
      <c r="J54" s="98">
        <f t="shared" si="27"/>
        <v>-11.691810893184572</v>
      </c>
      <c r="K54" s="98">
        <f t="shared" si="27"/>
        <v>-11.459528204252035</v>
      </c>
      <c r="L54" s="98">
        <f t="shared" si="27"/>
        <v>-849.84089423012824</v>
      </c>
      <c r="M54" s="98">
        <f t="shared" si="27"/>
        <v>-2175.0355468848284</v>
      </c>
      <c r="N54" s="98">
        <f t="shared" si="27"/>
        <v>-3077.1312712471999</v>
      </c>
      <c r="O54" s="98">
        <f t="shared" si="27"/>
        <v>-5091.0388949225935</v>
      </c>
      <c r="P54" s="98">
        <f t="shared" si="27"/>
        <v>2.169694672979273</v>
      </c>
      <c r="Q54" s="98">
        <f t="shared" si="27"/>
        <v>2.2286828868534219</v>
      </c>
      <c r="R54" s="98">
        <f t="shared" si="27"/>
        <v>5.6656280903386369</v>
      </c>
      <c r="S54" s="99">
        <f t="shared" si="27"/>
        <v>5.8124240387595272</v>
      </c>
    </row>
    <row r="55" spans="2:20" x14ac:dyDescent="0.25">
      <c r="B55" s="80" t="s">
        <v>690</v>
      </c>
      <c r="C55" s="81"/>
      <c r="D55" s="81"/>
      <c r="E55" s="81"/>
      <c r="F55" s="81"/>
      <c r="G55" s="98">
        <f>G54</f>
        <v>0</v>
      </c>
      <c r="H55" s="98">
        <f>G55+H54</f>
        <v>0</v>
      </c>
      <c r="I55" s="98">
        <f t="shared" ref="I55:S55" si="28">H55+I54</f>
        <v>8.7810506909665464E-3</v>
      </c>
      <c r="J55" s="98">
        <f t="shared" si="28"/>
        <v>-11.683029842493605</v>
      </c>
      <c r="K55" s="98">
        <f t="shared" si="28"/>
        <v>-23.142558046745641</v>
      </c>
      <c r="L55" s="98">
        <f t="shared" si="28"/>
        <v>-872.98345227687389</v>
      </c>
      <c r="M55" s="98">
        <f t="shared" si="28"/>
        <v>-3048.0189991617021</v>
      </c>
      <c r="N55" s="98">
        <f t="shared" si="28"/>
        <v>-6125.1502704089016</v>
      </c>
      <c r="O55" s="98">
        <f t="shared" si="28"/>
        <v>-11216.189165331496</v>
      </c>
      <c r="P55" s="98">
        <f t="shared" si="28"/>
        <v>-11214.019470658517</v>
      </c>
      <c r="Q55" s="98">
        <f t="shared" si="28"/>
        <v>-11211.790787771664</v>
      </c>
      <c r="R55" s="98">
        <f t="shared" si="28"/>
        <v>-11206.125159681325</v>
      </c>
      <c r="S55" s="99">
        <f t="shared" si="28"/>
        <v>-11200.312735642567</v>
      </c>
    </row>
    <row r="56" spans="2:20" x14ac:dyDescent="0.25">
      <c r="B56" s="80" t="s">
        <v>691</v>
      </c>
      <c r="C56" s="81"/>
      <c r="D56" s="81"/>
      <c r="E56" s="81"/>
      <c r="F56" s="81"/>
      <c r="G56" s="98">
        <f>G54*0.2</f>
        <v>0</v>
      </c>
      <c r="H56" s="98">
        <f t="shared" ref="H56:S56" si="29">H54*0.2</f>
        <v>0</v>
      </c>
      <c r="I56" s="98">
        <f t="shared" si="29"/>
        <v>1.7562101381933095E-3</v>
      </c>
      <c r="J56" s="98">
        <f t="shared" si="29"/>
        <v>-2.3383621786369146</v>
      </c>
      <c r="K56" s="98">
        <f t="shared" si="29"/>
        <v>-2.2919056408504068</v>
      </c>
      <c r="L56" s="98">
        <f t="shared" si="29"/>
        <v>-169.96817884602567</v>
      </c>
      <c r="M56" s="98">
        <f t="shared" si="29"/>
        <v>-435.00710937696567</v>
      </c>
      <c r="N56" s="98">
        <f t="shared" si="29"/>
        <v>-615.42625424944003</v>
      </c>
      <c r="O56" s="98">
        <f t="shared" si="29"/>
        <v>-1018.2077789845188</v>
      </c>
      <c r="P56" s="98">
        <f t="shared" si="29"/>
        <v>0.43393893459585464</v>
      </c>
      <c r="Q56" s="98">
        <f t="shared" si="29"/>
        <v>0.44573657737068439</v>
      </c>
      <c r="R56" s="98">
        <f t="shared" si="29"/>
        <v>1.1331256180677274</v>
      </c>
      <c r="S56" s="99">
        <f t="shared" si="29"/>
        <v>1.1624848077519054</v>
      </c>
    </row>
    <row r="57" spans="2:20" x14ac:dyDescent="0.25">
      <c r="B57" s="80" t="s">
        <v>690</v>
      </c>
      <c r="C57" s="81"/>
      <c r="D57" s="81"/>
      <c r="E57" s="81"/>
      <c r="F57" s="81"/>
      <c r="G57" s="98">
        <f>G56</f>
        <v>0</v>
      </c>
      <c r="H57" s="98">
        <f>G57+H56</f>
        <v>0</v>
      </c>
      <c r="I57" s="98">
        <f t="shared" ref="I57:S57" si="30">H57+I56</f>
        <v>1.7562101381933095E-3</v>
      </c>
      <c r="J57" s="98">
        <f t="shared" si="30"/>
        <v>-2.3366059684987213</v>
      </c>
      <c r="K57" s="98">
        <f t="shared" si="30"/>
        <v>-4.6285116093491281</v>
      </c>
      <c r="L57" s="98">
        <f t="shared" si="30"/>
        <v>-174.59669045537478</v>
      </c>
      <c r="M57" s="98">
        <f t="shared" si="30"/>
        <v>-609.60379983234043</v>
      </c>
      <c r="N57" s="98">
        <f t="shared" si="30"/>
        <v>-1225.0300540817805</v>
      </c>
      <c r="O57" s="98">
        <f t="shared" si="30"/>
        <v>-2243.2378330662991</v>
      </c>
      <c r="P57" s="98">
        <f t="shared" si="30"/>
        <v>-2242.8038941317031</v>
      </c>
      <c r="Q57" s="98">
        <f t="shared" si="30"/>
        <v>-2242.3581575543326</v>
      </c>
      <c r="R57" s="98">
        <f t="shared" si="30"/>
        <v>-2241.2250319362647</v>
      </c>
      <c r="S57" s="99">
        <f t="shared" si="30"/>
        <v>-2240.062547128513</v>
      </c>
    </row>
    <row r="58" spans="2:20" ht="15.75" thickBot="1" x14ac:dyDescent="0.3">
      <c r="B58" s="90" t="s">
        <v>692</v>
      </c>
      <c r="C58" s="91"/>
      <c r="D58" s="91"/>
      <c r="E58" s="91"/>
      <c r="F58" s="91"/>
      <c r="G58" s="100">
        <f>IF(G57&gt;0,G57-SUM($C$58:F58),0)</f>
        <v>0</v>
      </c>
      <c r="H58" s="100">
        <f>IF(H57&gt;0,H57-SUM($C$58:G58),0)</f>
        <v>0</v>
      </c>
      <c r="I58" s="100">
        <f>IF(I57&gt;0,I57-SUM($C$58:H58),0)</f>
        <v>1.7562101381933095E-3</v>
      </c>
      <c r="J58" s="100">
        <f>IF(J57&gt;0,J57-SUM($C$58:I58),0)</f>
        <v>0</v>
      </c>
      <c r="K58" s="100">
        <f>IF(K57&gt;0,K57-SUM($C$58:J58),0)</f>
        <v>0</v>
      </c>
      <c r="L58" s="100">
        <f>IF(L57&gt;0,L57-SUM($C$58:K58),0)</f>
        <v>0</v>
      </c>
      <c r="M58" s="100">
        <f>IF(M57&gt;0,M57-SUM($C$58:L58),0)</f>
        <v>0</v>
      </c>
      <c r="N58" s="100">
        <f>IF(N57&gt;0,N57-SUM($C$58:M58),0)</f>
        <v>0</v>
      </c>
      <c r="O58" s="100">
        <f>IF(O57&gt;0,O57-SUM($C$58:N58),0)</f>
        <v>0</v>
      </c>
      <c r="P58" s="100">
        <f>IF(P57&gt;0,P57-SUM($C$58:O58),0)</f>
        <v>0</v>
      </c>
      <c r="Q58" s="100">
        <f>IF(Q57&gt;0,Q57-SUM($C$58:P58),0)</f>
        <v>0</v>
      </c>
      <c r="R58" s="100">
        <f>IF(R57&gt;0,R57-SUM($C$58:Q58),0)</f>
        <v>0</v>
      </c>
      <c r="S58" s="101">
        <f>IF(S57&gt;0,S57-SUM($C$58:R58),0)</f>
        <v>0</v>
      </c>
    </row>
    <row r="59" spans="2:20" ht="15.75" thickBot="1" x14ac:dyDescent="0.3"/>
    <row r="60" spans="2:20" x14ac:dyDescent="0.25">
      <c r="B60" s="103" t="s">
        <v>285</v>
      </c>
      <c r="C60" s="104"/>
      <c r="D60" s="104"/>
      <c r="E60" s="104"/>
      <c r="F60" s="104"/>
      <c r="G60" s="104"/>
      <c r="H60" s="104"/>
      <c r="I60" s="104"/>
      <c r="J60" s="104"/>
      <c r="K60" s="104"/>
      <c r="L60" s="104"/>
      <c r="M60" s="104"/>
      <c r="N60" s="104"/>
      <c r="O60" s="104"/>
      <c r="P60" s="104"/>
      <c r="Q60" s="104"/>
      <c r="R60" s="104"/>
      <c r="S60" s="105"/>
    </row>
    <row r="61" spans="2:20" x14ac:dyDescent="0.25">
      <c r="B61" s="80" t="s">
        <v>693</v>
      </c>
      <c r="C61" s="81"/>
      <c r="D61" s="81"/>
      <c r="E61" s="81"/>
      <c r="F61" s="81"/>
      <c r="G61" s="98"/>
      <c r="H61" s="98">
        <f>H75*20/120</f>
        <v>9824.9422770000019</v>
      </c>
      <c r="I61" s="98">
        <f t="shared" ref="I61:L61" si="31">I75*20/120</f>
        <v>19092.787612560005</v>
      </c>
      <c r="J61" s="98">
        <f t="shared" si="31"/>
        <v>23198.742570365586</v>
      </c>
      <c r="K61" s="98">
        <f t="shared" si="31"/>
        <v>22938.788121843376</v>
      </c>
      <c r="L61" s="98">
        <f t="shared" si="31"/>
        <v>25163.287942654235</v>
      </c>
      <c r="M61" s="98"/>
      <c r="N61" s="98"/>
      <c r="O61" s="98"/>
      <c r="P61" s="98"/>
      <c r="Q61" s="98"/>
      <c r="R61" s="98"/>
      <c r="S61" s="99"/>
    </row>
    <row r="62" spans="2:20" x14ac:dyDescent="0.25">
      <c r="B62" s="80" t="s">
        <v>694</v>
      </c>
      <c r="C62" s="81"/>
      <c r="D62" s="81"/>
      <c r="E62" s="81"/>
      <c r="F62" s="81"/>
      <c r="G62" s="98">
        <f>G46</f>
        <v>0</v>
      </c>
      <c r="H62" s="98">
        <f t="shared" ref="H62:S62" si="32">H46</f>
        <v>0</v>
      </c>
      <c r="I62" s="98">
        <f t="shared" si="32"/>
        <v>1.756210138193309E-3</v>
      </c>
      <c r="J62" s="98">
        <f t="shared" si="32"/>
        <v>1.8092499345147019E-3</v>
      </c>
      <c r="K62" s="98">
        <f t="shared" si="32"/>
        <v>4.8265787721022108E-2</v>
      </c>
      <c r="L62" s="98">
        <f t="shared" si="32"/>
        <v>0.12702115397439717</v>
      </c>
      <c r="M62" s="98">
        <f t="shared" si="32"/>
        <v>0.17929062303436133</v>
      </c>
      <c r="N62" s="98">
        <f t="shared" si="32"/>
        <v>0.2311743219885759</v>
      </c>
      <c r="O62" s="98">
        <f t="shared" si="32"/>
        <v>0.42218317271969907</v>
      </c>
      <c r="P62" s="98">
        <f t="shared" si="32"/>
        <v>0.43393893459585442</v>
      </c>
      <c r="Q62" s="98">
        <f t="shared" si="32"/>
        <v>0.44573657737068428</v>
      </c>
      <c r="R62" s="98">
        <f t="shared" si="32"/>
        <v>1.1331256180677267</v>
      </c>
      <c r="S62" s="99">
        <f t="shared" si="32"/>
        <v>1.1624848077519057</v>
      </c>
    </row>
    <row r="63" spans="2:20" x14ac:dyDescent="0.25">
      <c r="B63" s="80" t="s">
        <v>695</v>
      </c>
      <c r="C63" s="81"/>
      <c r="D63" s="81"/>
      <c r="E63" s="81"/>
      <c r="F63" s="81"/>
      <c r="G63" s="98">
        <f>G62-G61</f>
        <v>0</v>
      </c>
      <c r="H63" s="98">
        <f t="shared" ref="H63:S63" si="33">H62-H61</f>
        <v>-9824.9422770000019</v>
      </c>
      <c r="I63" s="98">
        <f t="shared" si="33"/>
        <v>-19092.785856349867</v>
      </c>
      <c r="J63" s="98">
        <f t="shared" si="33"/>
        <v>-23198.740761115652</v>
      </c>
      <c r="K63" s="98">
        <f t="shared" si="33"/>
        <v>-22938.739856055654</v>
      </c>
      <c r="L63" s="98">
        <f t="shared" si="33"/>
        <v>-25163.160921500261</v>
      </c>
      <c r="M63" s="98">
        <f t="shared" si="33"/>
        <v>0.17929062303436133</v>
      </c>
      <c r="N63" s="98">
        <f t="shared" si="33"/>
        <v>0.2311743219885759</v>
      </c>
      <c r="O63" s="98">
        <f t="shared" si="33"/>
        <v>0.42218317271969907</v>
      </c>
      <c r="P63" s="98">
        <f t="shared" si="33"/>
        <v>0.43393893459585442</v>
      </c>
      <c r="Q63" s="98">
        <f t="shared" si="33"/>
        <v>0.44573657737068428</v>
      </c>
      <c r="R63" s="98">
        <f t="shared" si="33"/>
        <v>1.1331256180677267</v>
      </c>
      <c r="S63" s="99">
        <f t="shared" si="33"/>
        <v>1.1624848077519057</v>
      </c>
    </row>
    <row r="64" spans="2:20" x14ac:dyDescent="0.25">
      <c r="B64" s="80" t="s">
        <v>690</v>
      </c>
      <c r="C64" s="106"/>
      <c r="D64" s="106"/>
      <c r="E64" s="106"/>
      <c r="F64" s="106"/>
      <c r="G64" s="98">
        <f>G63</f>
        <v>0</v>
      </c>
      <c r="H64" s="98">
        <f>G64+H63</f>
        <v>-9824.9422770000019</v>
      </c>
      <c r="I64" s="98">
        <f t="shared" ref="I64:S64" si="34">H64+I63</f>
        <v>-28917.728133349869</v>
      </c>
      <c r="J64" s="98">
        <f t="shared" si="34"/>
        <v>-52116.468894465521</v>
      </c>
      <c r="K64" s="98">
        <f t="shared" si="34"/>
        <v>-75055.208750521182</v>
      </c>
      <c r="L64" s="98">
        <f t="shared" si="34"/>
        <v>-100218.36967202145</v>
      </c>
      <c r="M64" s="98">
        <f t="shared" si="34"/>
        <v>-100218.19038139841</v>
      </c>
      <c r="N64" s="98">
        <f t="shared" si="34"/>
        <v>-100217.95920707642</v>
      </c>
      <c r="O64" s="98">
        <f t="shared" si="34"/>
        <v>-100217.5370239037</v>
      </c>
      <c r="P64" s="98">
        <f t="shared" si="34"/>
        <v>-100217.1030849691</v>
      </c>
      <c r="Q64" s="98">
        <f t="shared" si="34"/>
        <v>-100216.65734839173</v>
      </c>
      <c r="R64" s="98">
        <f t="shared" si="34"/>
        <v>-100215.52422277366</v>
      </c>
      <c r="S64" s="99">
        <f t="shared" si="34"/>
        <v>-100214.36173796591</v>
      </c>
    </row>
    <row r="65" spans="2:27" ht="15.75" thickBot="1" x14ac:dyDescent="0.3">
      <c r="B65" s="90" t="s">
        <v>692</v>
      </c>
      <c r="C65" s="91"/>
      <c r="D65" s="91"/>
      <c r="E65" s="91"/>
      <c r="F65" s="91"/>
      <c r="G65" s="100">
        <f>IF(G64&gt;0,G64-SUM($C$58:F65),0)</f>
        <v>0</v>
      </c>
      <c r="H65" s="100">
        <f>IF(H64&gt;0,H64-SUM($C$58:G65),0)</f>
        <v>0</v>
      </c>
      <c r="I65" s="100">
        <f>IF(I64&gt;0,I64-SUM($C$65:H65),0)</f>
        <v>0</v>
      </c>
      <c r="J65" s="100">
        <f>IF(J64&gt;0,J64-SUM($C$65:I65),0)</f>
        <v>0</v>
      </c>
      <c r="K65" s="100">
        <f>IF(K64&gt;0,K64-SUM($C$65:J65),0)</f>
        <v>0</v>
      </c>
      <c r="L65" s="100">
        <f>IF(L64&gt;0,L64-SUM($C$65:K65),0)</f>
        <v>0</v>
      </c>
      <c r="M65" s="100">
        <f>IF(M64&gt;0,M64-SUM($C$65:L65),0)</f>
        <v>0</v>
      </c>
      <c r="N65" s="100">
        <f>IF(N64&gt;0,N64-SUM($C$65:M65),0)</f>
        <v>0</v>
      </c>
      <c r="O65" s="100">
        <f>IF(O64&gt;0,O64-SUM($C$65:N65),0)</f>
        <v>0</v>
      </c>
      <c r="P65" s="100">
        <f>IF(P64&gt;0,P64-SUM($C$65:O65),0)</f>
        <v>0</v>
      </c>
      <c r="Q65" s="100">
        <f>IF(Q64&gt;0,Q64-SUM($C$65:P65),0)</f>
        <v>0</v>
      </c>
      <c r="R65" s="100">
        <f>IF(R64&gt;0,R64-SUM($C$65:Q65),0)</f>
        <v>0</v>
      </c>
      <c r="S65" s="101">
        <f>IF(S64&gt;0,S64-SUM($C$65:R65),0)</f>
        <v>0</v>
      </c>
    </row>
    <row r="66" spans="2:27" ht="15.75" thickBot="1" x14ac:dyDescent="0.3"/>
    <row r="67" spans="2:27" s="111" customFormat="1" ht="15.75" thickBot="1" x14ac:dyDescent="0.3">
      <c r="B67" s="107" t="s">
        <v>696</v>
      </c>
      <c r="C67" s="108"/>
      <c r="D67" s="108"/>
      <c r="E67" s="108"/>
      <c r="F67" s="108"/>
      <c r="G67" s="109"/>
      <c r="H67" s="109">
        <f>H68-H69</f>
        <v>0</v>
      </c>
      <c r="I67" s="109">
        <f t="shared" ref="I67:S67" si="35">I68-I69</f>
        <v>7.317542242472122E-4</v>
      </c>
      <c r="J67" s="109">
        <f t="shared" si="35"/>
        <v>9.0462496725735107E-4</v>
      </c>
      <c r="K67" s="109">
        <f t="shared" si="35"/>
        <v>2.4132893860511057E-2</v>
      </c>
      <c r="L67" s="109">
        <f t="shared" si="35"/>
        <v>6.3510576987198586E-2</v>
      </c>
      <c r="M67" s="109">
        <f t="shared" si="35"/>
        <v>8.9645311517180665E-2</v>
      </c>
      <c r="N67" s="109">
        <f t="shared" si="35"/>
        <v>0.11558716099428794</v>
      </c>
      <c r="O67" s="109">
        <f t="shared" si="35"/>
        <v>0.21109158635984956</v>
      </c>
      <c r="P67" s="109">
        <f t="shared" si="35"/>
        <v>0.21696946729792729</v>
      </c>
      <c r="Q67" s="109">
        <f t="shared" si="35"/>
        <v>0.22286828868534211</v>
      </c>
      <c r="R67" s="109">
        <f t="shared" si="35"/>
        <v>0.56656280903386358</v>
      </c>
      <c r="S67" s="110">
        <f t="shared" si="35"/>
        <v>0.58124240387595272</v>
      </c>
    </row>
    <row r="68" spans="2:27" x14ac:dyDescent="0.25">
      <c r="B68" s="112" t="s">
        <v>697</v>
      </c>
      <c r="C68" s="113"/>
      <c r="D68" s="113"/>
      <c r="E68" s="113"/>
      <c r="F68" s="113"/>
      <c r="G68" s="114"/>
      <c r="H68" s="114">
        <f>H42*30*100%/360</f>
        <v>0</v>
      </c>
      <c r="I68" s="114">
        <f t="shared" ref="I68:S68" si="36">I42*30*100%/360</f>
        <v>8.7810506909665462E-4</v>
      </c>
      <c r="J68" s="114">
        <f t="shared" si="36"/>
        <v>9.0462496725735107E-4</v>
      </c>
      <c r="K68" s="114">
        <f t="shared" si="36"/>
        <v>2.4132893860511057E-2</v>
      </c>
      <c r="L68" s="114">
        <f t="shared" si="36"/>
        <v>6.3510576987198586E-2</v>
      </c>
      <c r="M68" s="114">
        <f t="shared" si="36"/>
        <v>8.9645311517180665E-2</v>
      </c>
      <c r="N68" s="114">
        <f t="shared" si="36"/>
        <v>0.11558716099428794</v>
      </c>
      <c r="O68" s="114">
        <f t="shared" si="36"/>
        <v>0.21109158635984956</v>
      </c>
      <c r="P68" s="114">
        <f t="shared" si="36"/>
        <v>0.21696946729792729</v>
      </c>
      <c r="Q68" s="114">
        <f t="shared" si="36"/>
        <v>0.22286828868534211</v>
      </c>
      <c r="R68" s="114">
        <f t="shared" si="36"/>
        <v>0.56656280903386358</v>
      </c>
      <c r="S68" s="115">
        <f t="shared" si="36"/>
        <v>0.58124240387595272</v>
      </c>
    </row>
    <row r="69" spans="2:27" s="111" customFormat="1" x14ac:dyDescent="0.25">
      <c r="B69" s="116" t="s">
        <v>698</v>
      </c>
      <c r="C69" s="117"/>
      <c r="D69" s="117"/>
      <c r="E69" s="117"/>
      <c r="F69" s="117"/>
      <c r="G69" s="118"/>
      <c r="H69" s="118">
        <f>SUM(H70:H71)</f>
        <v>0</v>
      </c>
      <c r="I69" s="118">
        <f t="shared" ref="I69:S69" si="37">SUM(I70:I71)</f>
        <v>1.4635084484944247E-4</v>
      </c>
      <c r="J69" s="118">
        <f t="shared" si="37"/>
        <v>0</v>
      </c>
      <c r="K69" s="118">
        <f t="shared" si="37"/>
        <v>0</v>
      </c>
      <c r="L69" s="118">
        <f t="shared" si="37"/>
        <v>0</v>
      </c>
      <c r="M69" s="118">
        <f t="shared" si="37"/>
        <v>0</v>
      </c>
      <c r="N69" s="118">
        <f t="shared" si="37"/>
        <v>0</v>
      </c>
      <c r="O69" s="118">
        <f t="shared" si="37"/>
        <v>0</v>
      </c>
      <c r="P69" s="118">
        <f t="shared" si="37"/>
        <v>0</v>
      </c>
      <c r="Q69" s="118">
        <f t="shared" si="37"/>
        <v>0</v>
      </c>
      <c r="R69" s="118">
        <f t="shared" si="37"/>
        <v>0</v>
      </c>
      <c r="S69" s="119">
        <f t="shared" si="37"/>
        <v>0</v>
      </c>
    </row>
    <row r="70" spans="2:27" x14ac:dyDescent="0.25">
      <c r="B70" s="80" t="s">
        <v>699</v>
      </c>
      <c r="C70" s="81"/>
      <c r="D70" s="81"/>
      <c r="E70" s="81"/>
      <c r="F70" s="81"/>
      <c r="G70" s="98">
        <f>G58*30/360</f>
        <v>0</v>
      </c>
      <c r="H70" s="98">
        <f t="shared" ref="H70:S70" si="38">H58*30/360</f>
        <v>0</v>
      </c>
      <c r="I70" s="98">
        <f t="shared" si="38"/>
        <v>1.4635084484944247E-4</v>
      </c>
      <c r="J70" s="98">
        <f t="shared" si="38"/>
        <v>0</v>
      </c>
      <c r="K70" s="98">
        <f t="shared" si="38"/>
        <v>0</v>
      </c>
      <c r="L70" s="98">
        <f t="shared" si="38"/>
        <v>0</v>
      </c>
      <c r="M70" s="98">
        <f t="shared" si="38"/>
        <v>0</v>
      </c>
      <c r="N70" s="98">
        <f t="shared" si="38"/>
        <v>0</v>
      </c>
      <c r="O70" s="98">
        <f t="shared" si="38"/>
        <v>0</v>
      </c>
      <c r="P70" s="98">
        <f t="shared" si="38"/>
        <v>0</v>
      </c>
      <c r="Q70" s="98">
        <f t="shared" si="38"/>
        <v>0</v>
      </c>
      <c r="R70" s="98">
        <f t="shared" si="38"/>
        <v>0</v>
      </c>
      <c r="S70" s="99">
        <f t="shared" si="38"/>
        <v>0</v>
      </c>
    </row>
    <row r="71" spans="2:27" ht="15.75" thickBot="1" x14ac:dyDescent="0.3">
      <c r="B71" s="90" t="s">
        <v>700</v>
      </c>
      <c r="C71" s="91"/>
      <c r="D71" s="91"/>
      <c r="E71" s="91"/>
      <c r="F71" s="91"/>
      <c r="G71" s="100"/>
      <c r="H71" s="100">
        <f>H65*90/360</f>
        <v>0</v>
      </c>
      <c r="I71" s="100">
        <f t="shared" ref="I71:S71" si="39">I65*90/360</f>
        <v>0</v>
      </c>
      <c r="J71" s="100">
        <f t="shared" si="39"/>
        <v>0</v>
      </c>
      <c r="K71" s="100">
        <f t="shared" si="39"/>
        <v>0</v>
      </c>
      <c r="L71" s="100">
        <f t="shared" si="39"/>
        <v>0</v>
      </c>
      <c r="M71" s="100">
        <f t="shared" si="39"/>
        <v>0</v>
      </c>
      <c r="N71" s="100">
        <f t="shared" si="39"/>
        <v>0</v>
      </c>
      <c r="O71" s="100">
        <f t="shared" si="39"/>
        <v>0</v>
      </c>
      <c r="P71" s="100">
        <f t="shared" si="39"/>
        <v>0</v>
      </c>
      <c r="Q71" s="100">
        <f t="shared" si="39"/>
        <v>0</v>
      </c>
      <c r="R71" s="100">
        <f t="shared" si="39"/>
        <v>0</v>
      </c>
      <c r="S71" s="101">
        <f t="shared" si="39"/>
        <v>0</v>
      </c>
    </row>
    <row r="72" spans="2:27" s="111" customFormat="1" ht="15.75" thickBot="1" x14ac:dyDescent="0.3">
      <c r="B72" s="107" t="s">
        <v>701</v>
      </c>
      <c r="C72" s="108"/>
      <c r="D72" s="108"/>
      <c r="E72" s="108"/>
      <c r="F72" s="108"/>
      <c r="G72" s="109">
        <f>G67-F67</f>
        <v>0</v>
      </c>
      <c r="H72" s="109">
        <f t="shared" ref="H72:S72" si="40">H67-G67</f>
        <v>0</v>
      </c>
      <c r="I72" s="109">
        <f t="shared" si="40"/>
        <v>7.317542242472122E-4</v>
      </c>
      <c r="J72" s="109">
        <f t="shared" si="40"/>
        <v>1.7287074301013886E-4</v>
      </c>
      <c r="K72" s="109">
        <f t="shared" si="40"/>
        <v>2.3228268893253707E-2</v>
      </c>
      <c r="L72" s="109">
        <f t="shared" si="40"/>
        <v>3.9377683126687532E-2</v>
      </c>
      <c r="M72" s="109">
        <f t="shared" si="40"/>
        <v>2.6134734529982079E-2</v>
      </c>
      <c r="N72" s="109">
        <f t="shared" si="40"/>
        <v>2.5941849477107273E-2</v>
      </c>
      <c r="O72" s="109">
        <f t="shared" si="40"/>
        <v>9.5504425365561627E-2</v>
      </c>
      <c r="P72" s="109">
        <f t="shared" si="40"/>
        <v>5.8778809380777286E-3</v>
      </c>
      <c r="Q72" s="109">
        <f t="shared" si="40"/>
        <v>5.898821387414821E-3</v>
      </c>
      <c r="R72" s="109">
        <f t="shared" si="40"/>
        <v>0.34369452034852144</v>
      </c>
      <c r="S72" s="110">
        <f t="shared" si="40"/>
        <v>1.4679594842089139E-2</v>
      </c>
    </row>
    <row r="73" spans="2:27" ht="15.75" thickBot="1" x14ac:dyDescent="0.3"/>
    <row r="74" spans="2:27" x14ac:dyDescent="0.25">
      <c r="B74" s="120" t="s">
        <v>702</v>
      </c>
      <c r="C74" s="121"/>
      <c r="D74" s="121"/>
      <c r="E74" s="121"/>
      <c r="F74" s="121"/>
      <c r="G74" s="122"/>
      <c r="H74" s="122">
        <f t="shared" ref="H74:S74" si="41">H42-H58-H65</f>
        <v>0</v>
      </c>
      <c r="I74" s="122">
        <f t="shared" si="41"/>
        <v>8.7810506909665464E-3</v>
      </c>
      <c r="J74" s="122">
        <f t="shared" si="41"/>
        <v>1.0855499607088212E-2</v>
      </c>
      <c r="K74" s="122">
        <f t="shared" si="41"/>
        <v>0.2895947263261327</v>
      </c>
      <c r="L74" s="122">
        <f t="shared" si="41"/>
        <v>0.76212692384638303</v>
      </c>
      <c r="M74" s="122">
        <f t="shared" si="41"/>
        <v>1.0757437382061679</v>
      </c>
      <c r="N74" s="122">
        <f t="shared" si="41"/>
        <v>1.3870459319314552</v>
      </c>
      <c r="O74" s="122">
        <f t="shared" si="41"/>
        <v>2.5330990363181951</v>
      </c>
      <c r="P74" s="122">
        <f t="shared" si="41"/>
        <v>2.6036336075751274</v>
      </c>
      <c r="Q74" s="122">
        <f t="shared" si="41"/>
        <v>2.6744194642241057</v>
      </c>
      <c r="R74" s="122">
        <f t="shared" si="41"/>
        <v>6.7987537084063634</v>
      </c>
      <c r="S74" s="123">
        <f t="shared" si="41"/>
        <v>6.9749088465114326</v>
      </c>
    </row>
    <row r="75" spans="2:27" ht="16.5" thickBot="1" x14ac:dyDescent="0.3">
      <c r="B75" s="124" t="s">
        <v>703</v>
      </c>
      <c r="C75" s="125"/>
      <c r="D75" s="125"/>
      <c r="E75" s="125"/>
      <c r="F75" s="125"/>
      <c r="G75" s="126"/>
      <c r="H75" s="126">
        <f>'[8]6.2. Паспорт фин осв ввод'!M30*1000</f>
        <v>58949.653662000012</v>
      </c>
      <c r="I75" s="126">
        <f>'[8]6.2. Паспорт фин осв ввод'!O29*1000</f>
        <v>114556.72567536001</v>
      </c>
      <c r="J75" s="126">
        <f>'[8]6.2. Паспорт фин осв ввод'!Q29*1000</f>
        <v>139192.45542219351</v>
      </c>
      <c r="K75" s="126">
        <f>'[8]6.2. Паспорт фин осв ввод'!S29*1000</f>
        <v>137632.72873106026</v>
      </c>
      <c r="L75" s="126">
        <f>'[8]6.2. Паспорт фин осв ввод'!U29*1000</f>
        <v>150979.72765592541</v>
      </c>
      <c r="M75" s="126">
        <f>'[8]6.2. Паспорт фин осв ввод'!W29*1000</f>
        <v>234312.01295295937</v>
      </c>
      <c r="N75" s="126"/>
      <c r="O75" s="126"/>
      <c r="P75" s="126"/>
      <c r="Q75" s="126"/>
      <c r="R75" s="126"/>
      <c r="S75" s="127"/>
      <c r="AA75" s="128" t="e">
        <f>ROUND(-Z75/1.18,0)=ROUND(B30,0)</f>
        <v>#VALUE!</v>
      </c>
    </row>
    <row r="76" spans="2:27" ht="15.75" thickBot="1" x14ac:dyDescent="0.3">
      <c r="B76" s="129" t="s">
        <v>289</v>
      </c>
      <c r="C76" s="130"/>
      <c r="D76" s="130"/>
      <c r="E76" s="130"/>
      <c r="F76" s="130"/>
      <c r="G76" s="131">
        <f>G74-G75-G72</f>
        <v>0</v>
      </c>
      <c r="H76" s="131">
        <f>H74-H75-H72</f>
        <v>-58949.653662000012</v>
      </c>
      <c r="I76" s="131">
        <f t="shared" ref="I76:L76" si="42">I74-I75-I72</f>
        <v>-114556.71762606353</v>
      </c>
      <c r="J76" s="131">
        <f t="shared" si="42"/>
        <v>-139192.44473956467</v>
      </c>
      <c r="K76" s="131">
        <f t="shared" si="42"/>
        <v>-137632.46236460283</v>
      </c>
      <c r="L76" s="131">
        <f t="shared" si="42"/>
        <v>-150979.00490668468</v>
      </c>
      <c r="M76" s="131">
        <f>M74-M75-M72</f>
        <v>-234310.96334395569</v>
      </c>
      <c r="N76" s="131">
        <f>N74-N75-N72</f>
        <v>1.3611040824543479</v>
      </c>
      <c r="O76" s="131">
        <f t="shared" ref="O76:S76" si="43">O74-O75-O72</f>
        <v>2.4375946109526336</v>
      </c>
      <c r="P76" s="131">
        <f t="shared" si="43"/>
        <v>2.5977557266370495</v>
      </c>
      <c r="Q76" s="131">
        <f t="shared" si="43"/>
        <v>2.668520642836691</v>
      </c>
      <c r="R76" s="131">
        <f t="shared" si="43"/>
        <v>6.4550591880578416</v>
      </c>
      <c r="S76" s="132">
        <f t="shared" si="43"/>
        <v>6.9602292516693431</v>
      </c>
    </row>
    <row r="78" spans="2:27" x14ac:dyDescent="0.25">
      <c r="H78" s="133"/>
    </row>
    <row r="79" spans="2:27" x14ac:dyDescent="0.25">
      <c r="G79" s="133"/>
      <c r="H79" s="133"/>
      <c r="I79" s="133"/>
      <c r="J79" s="133"/>
      <c r="K79" s="133"/>
      <c r="L79" s="133"/>
      <c r="M79" s="133"/>
      <c r="N79" s="133"/>
      <c r="O79" s="133"/>
      <c r="P79" s="133"/>
      <c r="Q79" s="133"/>
      <c r="R79" s="133"/>
      <c r="S79" s="133"/>
    </row>
    <row r="85" spans="3:14" x14ac:dyDescent="0.25">
      <c r="C85">
        <f>B85+1</f>
        <v>1</v>
      </c>
      <c r="D85">
        <f t="shared" ref="D85:N85" si="44">C85+1</f>
        <v>2</v>
      </c>
      <c r="E85">
        <f t="shared" si="44"/>
        <v>3</v>
      </c>
      <c r="F85">
        <f t="shared" si="44"/>
        <v>4</v>
      </c>
      <c r="G85">
        <f t="shared" si="44"/>
        <v>5</v>
      </c>
      <c r="H85">
        <f t="shared" si="44"/>
        <v>6</v>
      </c>
      <c r="I85">
        <f t="shared" si="44"/>
        <v>7</v>
      </c>
      <c r="J85">
        <f t="shared" si="44"/>
        <v>8</v>
      </c>
      <c r="K85">
        <f t="shared" si="44"/>
        <v>9</v>
      </c>
      <c r="L85">
        <f t="shared" si="44"/>
        <v>10</v>
      </c>
      <c r="M85">
        <f t="shared" si="44"/>
        <v>11</v>
      </c>
      <c r="N85">
        <f t="shared" si="44"/>
        <v>12</v>
      </c>
    </row>
  </sheetData>
  <mergeCells count="2">
    <mergeCell ref="A2:L2"/>
    <mergeCell ref="A5:L5"/>
  </mergeCells>
  <conditionalFormatting sqref="G65:S65">
    <cfRule type="cellIs" dxfId="1" priority="2" operator="lessThan">
      <formula>0</formula>
    </cfRule>
  </conditionalFormatting>
  <conditionalFormatting sqref="H70:S71">
    <cfRule type="cellIs" dxfId="0" priority="1" operator="lessThan">
      <formula>0</formula>
    </cfRule>
  </conditionalFormatting>
  <pageMargins left="0.70866141732283472" right="0.23622047244094491" top="0.23622047244094491" bottom="0.22" header="0.31496062992125984" footer="0.31496062992125984"/>
  <pageSetup paperSize="8" scale="6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8"/>
  <sheetViews>
    <sheetView zoomScaleNormal="100" workbookViewId="0">
      <pane xSplit="1" topLeftCell="P1" activePane="topRight" state="frozen"/>
      <selection activeCell="B24" sqref="B24"/>
      <selection pane="topRight" activeCell="Z14" sqref="Z14"/>
    </sheetView>
  </sheetViews>
  <sheetFormatPr defaultRowHeight="15" x14ac:dyDescent="0.25"/>
  <cols>
    <col min="1" max="1" width="22.140625" customWidth="1"/>
    <col min="2" max="2" width="8.7109375" bestFit="1" customWidth="1"/>
    <col min="3" max="3" width="8.7109375" customWidth="1"/>
    <col min="4" max="4" width="8.7109375" bestFit="1" customWidth="1"/>
    <col min="5" max="5" width="10.7109375" customWidth="1"/>
    <col min="6" max="6" width="8.7109375" bestFit="1" customWidth="1"/>
    <col min="7" max="7" width="10.85546875" customWidth="1"/>
    <col min="8" max="8" width="8.5703125" bestFit="1" customWidth="1"/>
    <col min="9" max="9" width="10.28515625" customWidth="1"/>
    <col min="10" max="10" width="9.5703125" bestFit="1" customWidth="1"/>
    <col min="11" max="11" width="11" customWidth="1"/>
    <col min="12" max="12" width="8.7109375" bestFit="1" customWidth="1"/>
    <col min="13" max="13" width="11.5703125" customWidth="1"/>
    <col min="14" max="14" width="10.7109375" customWidth="1"/>
    <col min="15" max="15" width="13.28515625" customWidth="1"/>
    <col min="16" max="16" width="10.7109375" customWidth="1"/>
    <col min="17" max="17" width="12.42578125" customWidth="1"/>
    <col min="18" max="18" width="10.7109375" customWidth="1"/>
    <col min="19" max="19" width="12.42578125" customWidth="1"/>
    <col min="20" max="21" width="10.7109375" hidden="1" customWidth="1"/>
    <col min="22" max="22" width="11.85546875" hidden="1" customWidth="1"/>
    <col min="23" max="24" width="11.42578125" hidden="1" customWidth="1"/>
    <col min="25" max="25" width="12.28515625" hidden="1" customWidth="1"/>
    <col min="26" max="26" width="13.5703125" customWidth="1"/>
    <col min="27" max="27" width="12" bestFit="1" customWidth="1"/>
  </cols>
  <sheetData>
    <row r="1" spans="1:34" x14ac:dyDescent="0.25">
      <c r="A1" s="134" t="s">
        <v>704</v>
      </c>
      <c r="B1" s="135"/>
      <c r="C1" s="135"/>
      <c r="D1" s="135"/>
      <c r="E1" s="135"/>
      <c r="F1" s="135"/>
      <c r="G1" s="135"/>
      <c r="H1" s="135"/>
      <c r="I1" s="135"/>
      <c r="J1" s="135"/>
      <c r="K1" s="135"/>
      <c r="L1" s="135"/>
      <c r="M1" s="135"/>
      <c r="N1" s="135"/>
      <c r="O1" s="135"/>
      <c r="P1" s="135"/>
      <c r="Q1" s="135"/>
      <c r="R1" s="135"/>
      <c r="S1" s="135"/>
      <c r="T1" s="135"/>
      <c r="U1" s="135"/>
      <c r="V1" s="135"/>
      <c r="W1" s="134"/>
      <c r="X1" s="134"/>
      <c r="Y1" s="134"/>
      <c r="Z1" s="135"/>
      <c r="AA1" s="134"/>
    </row>
    <row r="2" spans="1:34" x14ac:dyDescent="0.25">
      <c r="A2" s="134" t="s">
        <v>7</v>
      </c>
      <c r="B2" s="135"/>
      <c r="C2" s="135"/>
      <c r="D2" s="135"/>
      <c r="E2" s="135"/>
      <c r="F2" s="135"/>
      <c r="G2" s="135"/>
      <c r="H2" s="135"/>
      <c r="I2" s="135"/>
      <c r="J2" s="135"/>
      <c r="K2" s="135"/>
      <c r="L2" s="135"/>
      <c r="M2" s="135"/>
      <c r="N2" s="135"/>
      <c r="O2" s="135"/>
      <c r="P2" s="135"/>
      <c r="Q2" s="135"/>
      <c r="R2" s="135"/>
      <c r="S2" s="135"/>
      <c r="T2" s="135"/>
      <c r="U2" s="135"/>
      <c r="V2" s="135"/>
      <c r="W2" s="134"/>
      <c r="X2" s="134"/>
      <c r="Y2" s="134"/>
      <c r="Z2" s="135"/>
      <c r="AA2" s="134"/>
    </row>
    <row r="3" spans="1:34" ht="27" customHeight="1" x14ac:dyDescent="0.25">
      <c r="A3" s="262" t="s">
        <v>632</v>
      </c>
      <c r="B3" s="262"/>
      <c r="C3" s="262"/>
      <c r="D3" s="262"/>
      <c r="E3" s="262"/>
      <c r="F3" s="262"/>
      <c r="G3" s="262"/>
      <c r="H3" s="262"/>
      <c r="I3" s="262"/>
      <c r="J3" s="262"/>
      <c r="K3" s="262"/>
      <c r="L3" s="262"/>
      <c r="M3" s="262"/>
      <c r="N3" s="262"/>
      <c r="O3" s="262"/>
      <c r="P3" s="262"/>
      <c r="Q3" s="262"/>
      <c r="R3" s="262"/>
      <c r="S3" s="262"/>
      <c r="T3" s="262"/>
      <c r="U3" s="262"/>
      <c r="V3" s="262"/>
      <c r="W3" s="134"/>
      <c r="X3" s="134"/>
      <c r="Y3" s="134"/>
      <c r="Z3" s="134"/>
      <c r="AA3" s="134"/>
    </row>
    <row r="5" spans="1:34" x14ac:dyDescent="0.25">
      <c r="A5" s="136"/>
      <c r="B5" s="137"/>
      <c r="C5" s="137"/>
      <c r="D5" s="137"/>
      <c r="E5" s="137"/>
      <c r="F5" s="137"/>
      <c r="G5" s="137"/>
      <c r="H5" s="137"/>
      <c r="I5" s="137"/>
      <c r="J5" s="137"/>
      <c r="K5" s="137"/>
      <c r="L5" s="137"/>
      <c r="M5" s="137"/>
      <c r="N5" s="137"/>
      <c r="O5" s="137"/>
      <c r="P5" s="137"/>
      <c r="Q5" s="137"/>
      <c r="R5" s="137"/>
      <c r="S5" s="137"/>
      <c r="T5" s="137"/>
      <c r="U5" s="137"/>
      <c r="V5" s="137"/>
      <c r="W5" s="134"/>
      <c r="X5" s="134"/>
      <c r="Y5" s="134"/>
      <c r="Z5" s="137"/>
      <c r="AA5" s="134"/>
    </row>
    <row r="6" spans="1:34" ht="15.75" thickBot="1" x14ac:dyDescent="0.3">
      <c r="A6" s="134" t="s">
        <v>705</v>
      </c>
      <c r="B6" s="137"/>
      <c r="C6" s="137"/>
      <c r="D6" s="137"/>
      <c r="E6" s="137"/>
      <c r="F6" s="137"/>
      <c r="G6" s="137"/>
      <c r="H6" s="137"/>
      <c r="I6" s="137"/>
      <c r="J6" s="137"/>
      <c r="K6" s="137"/>
      <c r="L6" s="137"/>
      <c r="M6" s="137"/>
      <c r="N6" s="137"/>
      <c r="O6" s="137"/>
      <c r="P6" s="137"/>
      <c r="Q6" s="137"/>
      <c r="R6" s="137"/>
      <c r="S6" s="137"/>
      <c r="T6" s="137"/>
      <c r="U6" s="137"/>
      <c r="V6" s="137"/>
      <c r="W6" s="134"/>
      <c r="X6" s="134"/>
      <c r="Y6" s="134"/>
      <c r="Z6" s="137"/>
      <c r="AA6" s="134"/>
    </row>
    <row r="7" spans="1:34" ht="15" customHeight="1" x14ac:dyDescent="0.25">
      <c r="A7" s="263" t="s">
        <v>97</v>
      </c>
      <c r="B7" s="265">
        <v>2019</v>
      </c>
      <c r="C7" s="265"/>
      <c r="D7" s="265">
        <v>2020</v>
      </c>
      <c r="E7" s="265"/>
      <c r="F7" s="265">
        <v>2021</v>
      </c>
      <c r="G7" s="265"/>
      <c r="H7" s="265">
        <v>2022</v>
      </c>
      <c r="I7" s="265"/>
      <c r="J7" s="265">
        <v>2023</v>
      </c>
      <c r="K7" s="265"/>
      <c r="L7" s="265">
        <v>2024</v>
      </c>
      <c r="M7" s="265"/>
      <c r="N7" s="266" t="s">
        <v>200</v>
      </c>
      <c r="O7" s="267"/>
      <c r="P7" s="266" t="s">
        <v>201</v>
      </c>
      <c r="Q7" s="267"/>
      <c r="R7" s="266" t="s">
        <v>232</v>
      </c>
      <c r="S7" s="267"/>
      <c r="T7" s="266" t="s">
        <v>233</v>
      </c>
      <c r="U7" s="267"/>
      <c r="V7" s="266">
        <v>2029</v>
      </c>
      <c r="W7" s="267"/>
      <c r="X7" s="266">
        <v>2030</v>
      </c>
      <c r="Y7" s="267"/>
      <c r="Z7" s="268" t="s">
        <v>706</v>
      </c>
      <c r="AA7" s="260" t="s">
        <v>707</v>
      </c>
    </row>
    <row r="8" spans="1:34" ht="68.25" customHeight="1" x14ac:dyDescent="0.25">
      <c r="A8" s="264"/>
      <c r="B8" s="166" t="s">
        <v>708</v>
      </c>
      <c r="C8" s="166" t="s">
        <v>718</v>
      </c>
      <c r="D8" s="166" t="s">
        <v>708</v>
      </c>
      <c r="E8" s="166" t="s">
        <v>718</v>
      </c>
      <c r="F8" s="166" t="s">
        <v>708</v>
      </c>
      <c r="G8" s="166" t="s">
        <v>718</v>
      </c>
      <c r="H8" s="166" t="s">
        <v>708</v>
      </c>
      <c r="I8" s="166" t="s">
        <v>718</v>
      </c>
      <c r="J8" s="166" t="s">
        <v>708</v>
      </c>
      <c r="K8" s="166" t="s">
        <v>718</v>
      </c>
      <c r="L8" s="166" t="s">
        <v>708</v>
      </c>
      <c r="M8" s="166" t="s">
        <v>718</v>
      </c>
      <c r="N8" s="166" t="s">
        <v>708</v>
      </c>
      <c r="O8" s="166" t="s">
        <v>718</v>
      </c>
      <c r="P8" s="166" t="s">
        <v>708</v>
      </c>
      <c r="Q8" s="166" t="s">
        <v>718</v>
      </c>
      <c r="R8" s="166" t="s">
        <v>708</v>
      </c>
      <c r="S8" s="166" t="s">
        <v>718</v>
      </c>
      <c r="T8" s="167" t="s">
        <v>708</v>
      </c>
      <c r="U8" s="167" t="s">
        <v>709</v>
      </c>
      <c r="V8" s="167" t="s">
        <v>708</v>
      </c>
      <c r="W8" s="167" t="s">
        <v>709</v>
      </c>
      <c r="X8" s="167" t="s">
        <v>708</v>
      </c>
      <c r="Y8" s="167" t="s">
        <v>709</v>
      </c>
      <c r="Z8" s="269"/>
      <c r="AA8" s="261"/>
    </row>
    <row r="9" spans="1:34" x14ac:dyDescent="0.25">
      <c r="A9" s="138" t="s">
        <v>710</v>
      </c>
      <c r="B9" s="139"/>
      <c r="C9" s="140">
        <v>0</v>
      </c>
      <c r="D9" s="140"/>
      <c r="E9" s="140"/>
      <c r="F9" s="140">
        <v>57</v>
      </c>
      <c r="G9" s="140"/>
      <c r="H9" s="141"/>
      <c r="I9" s="140"/>
      <c r="J9" s="140">
        <v>272</v>
      </c>
      <c r="K9" s="140"/>
      <c r="L9" s="140">
        <v>474</v>
      </c>
      <c r="M9" s="140"/>
      <c r="N9" s="140">
        <v>275</v>
      </c>
      <c r="O9" s="140"/>
      <c r="P9" s="140">
        <v>248</v>
      </c>
      <c r="Q9" s="140"/>
      <c r="R9" s="140">
        <v>1043</v>
      </c>
      <c r="S9" s="140"/>
      <c r="T9" s="140"/>
      <c r="U9" s="140"/>
      <c r="V9" s="140">
        <v>593</v>
      </c>
      <c r="W9" s="140"/>
      <c r="X9" s="140">
        <v>2152</v>
      </c>
      <c r="Y9" s="140"/>
      <c r="Z9" s="140">
        <f>F9+H9+J9+L9+N9+P9+R9+T9+V9+X9</f>
        <v>5114</v>
      </c>
      <c r="AA9" s="140">
        <f>G9+I9+K9+M9+O9+Q9+S9+U9+W9+Y9</f>
        <v>0</v>
      </c>
      <c r="AB9" s="142"/>
      <c r="AC9" s="142"/>
      <c r="AD9" s="142"/>
      <c r="AE9" s="142"/>
      <c r="AF9" s="142"/>
      <c r="AG9" s="142"/>
      <c r="AH9" s="142"/>
    </row>
    <row r="10" spans="1:34" x14ac:dyDescent="0.25">
      <c r="A10" s="138" t="s">
        <v>711</v>
      </c>
      <c r="B10" s="139"/>
      <c r="C10" s="140">
        <v>0</v>
      </c>
      <c r="D10" s="140"/>
      <c r="E10" s="140"/>
      <c r="F10" s="143">
        <v>9</v>
      </c>
      <c r="G10" s="140"/>
      <c r="H10" s="144"/>
      <c r="I10" s="140"/>
      <c r="J10" s="140">
        <v>48</v>
      </c>
      <c r="K10" s="140"/>
      <c r="L10" s="140">
        <v>70</v>
      </c>
      <c r="M10" s="140"/>
      <c r="N10" s="140">
        <v>32</v>
      </c>
      <c r="O10" s="140"/>
      <c r="P10" s="140">
        <v>30</v>
      </c>
      <c r="Q10" s="140"/>
      <c r="R10" s="140">
        <v>125</v>
      </c>
      <c r="S10" s="140"/>
      <c r="T10" s="140"/>
      <c r="U10" s="140"/>
      <c r="V10" s="140">
        <v>1226</v>
      </c>
      <c r="W10" s="140"/>
      <c r="X10" s="140">
        <v>2012</v>
      </c>
      <c r="Y10" s="140"/>
      <c r="Z10" s="140">
        <f t="shared" ref="Z10:AA11" si="0">F10+H10+J10+L10+N10+P10+R10+T10+V10+X10</f>
        <v>3552</v>
      </c>
      <c r="AA10" s="140">
        <f t="shared" si="0"/>
        <v>0</v>
      </c>
      <c r="AB10" s="142"/>
      <c r="AC10" s="142"/>
      <c r="AD10" s="142"/>
      <c r="AE10" s="142"/>
      <c r="AF10" s="142"/>
      <c r="AG10" s="142"/>
      <c r="AH10" s="142"/>
    </row>
    <row r="11" spans="1:34" x14ac:dyDescent="0.25">
      <c r="A11" s="138" t="s">
        <v>712</v>
      </c>
      <c r="B11" s="139"/>
      <c r="C11" s="140">
        <v>0</v>
      </c>
      <c r="D11" s="140"/>
      <c r="E11" s="140"/>
      <c r="F11" s="145">
        <v>3</v>
      </c>
      <c r="G11" s="140"/>
      <c r="H11" s="144"/>
      <c r="I11" s="140"/>
      <c r="J11" s="144">
        <v>30</v>
      </c>
      <c r="K11" s="140"/>
      <c r="L11" s="140">
        <v>20</v>
      </c>
      <c r="M11" s="140"/>
      <c r="N11" s="140">
        <v>35</v>
      </c>
      <c r="O11" s="140"/>
      <c r="P11" s="140">
        <v>40</v>
      </c>
      <c r="Q11" s="140"/>
      <c r="R11" s="140">
        <v>61</v>
      </c>
      <c r="S11" s="140"/>
      <c r="T11" s="140"/>
      <c r="U11" s="140"/>
      <c r="V11" s="140"/>
      <c r="W11" s="140"/>
      <c r="X11" s="140"/>
      <c r="Y11" s="140"/>
      <c r="Z11" s="140">
        <f t="shared" si="0"/>
        <v>189</v>
      </c>
      <c r="AA11" s="140">
        <f t="shared" si="0"/>
        <v>0</v>
      </c>
      <c r="AB11" s="142"/>
      <c r="AC11" s="142"/>
      <c r="AD11" s="142"/>
      <c r="AE11" s="142"/>
      <c r="AF11" s="142"/>
      <c r="AG11" s="142"/>
      <c r="AH11" s="142"/>
    </row>
    <row r="12" spans="1:34" x14ac:dyDescent="0.25">
      <c r="A12" s="146" t="s">
        <v>713</v>
      </c>
      <c r="B12" s="147"/>
      <c r="C12" s="143">
        <v>0</v>
      </c>
      <c r="D12" s="143"/>
      <c r="E12" s="143"/>
      <c r="F12" s="145"/>
      <c r="G12" s="143"/>
      <c r="H12" s="144"/>
      <c r="I12" s="143"/>
      <c r="J12" s="143">
        <f>I12*4.34441</f>
        <v>0</v>
      </c>
      <c r="K12" s="143"/>
      <c r="L12" s="143">
        <f>K12*4.53557</f>
        <v>0</v>
      </c>
      <c r="M12" s="143"/>
      <c r="N12" s="143"/>
      <c r="O12" s="143"/>
      <c r="P12" s="143"/>
      <c r="Q12" s="143"/>
      <c r="R12" s="143"/>
      <c r="S12" s="143"/>
      <c r="T12" s="143"/>
      <c r="U12" s="143"/>
      <c r="V12" s="143"/>
      <c r="W12" s="143"/>
      <c r="X12" s="143"/>
      <c r="Y12" s="143"/>
      <c r="Z12" s="140">
        <f>D12+F12+H12+J12+L12+X12+N12+P12+R12+T12+V12</f>
        <v>0</v>
      </c>
      <c r="AA12" s="140"/>
      <c r="AB12" s="142"/>
      <c r="AC12" s="142"/>
      <c r="AD12" s="142"/>
      <c r="AE12" s="142"/>
      <c r="AF12" s="142"/>
      <c r="AG12" s="142"/>
      <c r="AH12" s="142"/>
    </row>
    <row r="13" spans="1:34" ht="15.75" thickBot="1" x14ac:dyDescent="0.3">
      <c r="A13" s="148"/>
      <c r="B13" s="145"/>
      <c r="C13" s="145"/>
      <c r="D13" s="145"/>
      <c r="E13" s="145"/>
      <c r="F13" s="145"/>
      <c r="G13" s="143"/>
      <c r="H13" s="145"/>
      <c r="I13" s="145"/>
      <c r="J13" s="145"/>
      <c r="K13" s="145"/>
      <c r="L13" s="145"/>
      <c r="M13" s="145"/>
      <c r="N13" s="145"/>
      <c r="O13" s="149"/>
      <c r="P13" s="145"/>
      <c r="Q13" s="145"/>
      <c r="R13" s="145"/>
      <c r="S13" s="145"/>
      <c r="T13" s="145"/>
      <c r="U13" s="145"/>
      <c r="V13" s="145"/>
      <c r="W13" s="149"/>
      <c r="X13" s="145"/>
      <c r="Y13" s="149"/>
      <c r="Z13" s="145">
        <f>D13+F13+H13+J13+L13+N13+P13+R13+T13+V13+X13</f>
        <v>0</v>
      </c>
      <c r="AA13" s="145">
        <f>E13+G13+I13+K13+M13+W13+O13+Q13+S13+U13+Y13</f>
        <v>0</v>
      </c>
    </row>
    <row r="14" spans="1:34" ht="15.75" thickBot="1" x14ac:dyDescent="0.3">
      <c r="A14" s="150" t="s">
        <v>714</v>
      </c>
      <c r="B14" s="151"/>
      <c r="C14" s="151"/>
      <c r="D14" s="153"/>
      <c r="E14" s="153"/>
      <c r="F14" s="153"/>
      <c r="G14" s="153">
        <v>199816.98</v>
      </c>
      <c r="H14" s="153"/>
      <c r="I14" s="153"/>
      <c r="J14" s="153"/>
      <c r="K14" s="153">
        <v>14667543.960000001</v>
      </c>
      <c r="L14" s="153"/>
      <c r="M14" s="153">
        <v>23191436.960000001</v>
      </c>
      <c r="N14" s="153"/>
      <c r="O14" s="153">
        <v>15772989.67</v>
      </c>
      <c r="P14" s="153"/>
      <c r="Q14" s="153">
        <v>15775319.34</v>
      </c>
      <c r="R14" s="153"/>
      <c r="S14" s="153">
        <v>58530438.82</v>
      </c>
      <c r="T14" s="151"/>
      <c r="U14" s="151"/>
      <c r="V14" s="151"/>
      <c r="W14" s="152"/>
      <c r="X14" s="152"/>
      <c r="Y14" s="153"/>
      <c r="Z14" s="151">
        <v>483625060.33999997</v>
      </c>
      <c r="AA14" s="153">
        <f>Y14+W14+U14+S14+Q14+O14+M14+K14+I14+G14</f>
        <v>128137545.73</v>
      </c>
    </row>
    <row r="15" spans="1:34" s="158" customFormat="1" ht="34.5" hidden="1" thickBot="1" x14ac:dyDescent="0.25">
      <c r="A15" s="154" t="s">
        <v>715</v>
      </c>
      <c r="B15" s="155"/>
      <c r="C15" s="155"/>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7"/>
    </row>
    <row r="16" spans="1:34" s="158" customFormat="1" ht="12" hidden="1" thickBot="1" x14ac:dyDescent="0.25">
      <c r="A16" s="159" t="s">
        <v>716</v>
      </c>
      <c r="B16" s="160"/>
      <c r="C16" s="161"/>
      <c r="D16" s="162"/>
      <c r="E16" s="163"/>
      <c r="F16" s="163"/>
      <c r="G16" s="163"/>
      <c r="H16" s="163"/>
      <c r="I16" s="163"/>
      <c r="J16" s="163"/>
      <c r="K16" s="163"/>
      <c r="L16" s="163"/>
      <c r="M16" s="163"/>
      <c r="N16" s="163"/>
      <c r="O16" s="163"/>
      <c r="P16" s="163"/>
      <c r="Q16" s="163"/>
      <c r="R16" s="163"/>
      <c r="S16" s="163"/>
      <c r="T16" s="163"/>
      <c r="U16" s="163"/>
      <c r="V16" s="163"/>
      <c r="W16" s="163"/>
      <c r="X16" s="163"/>
      <c r="Y16" s="163"/>
      <c r="Z16" s="163"/>
      <c r="AA16" s="163">
        <f>AA14</f>
        <v>128137545.73</v>
      </c>
    </row>
    <row r="17" spans="1:27" hidden="1" x14ac:dyDescent="0.25">
      <c r="A17" s="134"/>
      <c r="B17" s="135"/>
      <c r="C17" s="135"/>
      <c r="D17" s="135"/>
      <c r="E17" s="135"/>
      <c r="F17" s="135"/>
      <c r="G17" s="135"/>
      <c r="H17" s="135"/>
      <c r="I17" s="135"/>
      <c r="J17" s="135"/>
      <c r="K17" s="135"/>
      <c r="L17" s="135"/>
      <c r="M17" s="135"/>
      <c r="N17" s="135"/>
      <c r="O17" s="135"/>
      <c r="P17" s="135"/>
      <c r="Q17" s="135"/>
      <c r="R17" s="135"/>
      <c r="S17" s="135"/>
      <c r="T17" s="135"/>
      <c r="U17" s="135"/>
      <c r="V17" s="135"/>
      <c r="W17" s="134"/>
      <c r="X17" s="134"/>
      <c r="Y17" s="134"/>
      <c r="Z17" s="135"/>
      <c r="AA17" s="134"/>
    </row>
    <row r="18" spans="1:27" hidden="1" x14ac:dyDescent="0.25">
      <c r="A18" s="134"/>
      <c r="B18" s="135"/>
      <c r="C18" s="135"/>
      <c r="D18" s="135"/>
      <c r="E18" s="135"/>
      <c r="F18" s="135"/>
      <c r="G18" s="135"/>
      <c r="H18" s="135"/>
      <c r="I18" s="135"/>
      <c r="J18" s="135"/>
      <c r="K18" s="135"/>
      <c r="L18" s="135"/>
      <c r="M18" s="135"/>
      <c r="N18" s="135"/>
      <c r="O18" s="135"/>
      <c r="P18" s="135"/>
      <c r="Q18" s="135"/>
      <c r="R18" s="135"/>
      <c r="S18" s="135"/>
      <c r="T18" s="135"/>
      <c r="U18" s="135"/>
      <c r="V18" s="135"/>
      <c r="W18" s="134"/>
      <c r="X18" s="134"/>
      <c r="Y18" s="134"/>
      <c r="Z18" s="135"/>
      <c r="AA18" s="134"/>
    </row>
    <row r="19" spans="1:27" hidden="1" x14ac:dyDescent="0.25">
      <c r="A19" s="134"/>
      <c r="B19" s="135"/>
      <c r="C19" s="135"/>
      <c r="D19" s="135"/>
      <c r="E19" s="164">
        <f>E14/AA14</f>
        <v>0</v>
      </c>
      <c r="F19" s="164"/>
      <c r="G19" s="164">
        <f>G14/AA14</f>
        <v>1.5593944683554069E-3</v>
      </c>
      <c r="H19" s="164"/>
      <c r="I19" s="164">
        <f>I14/AA14</f>
        <v>0</v>
      </c>
      <c r="J19" s="164"/>
      <c r="K19" s="164">
        <f>K14/AA14</f>
        <v>0.1144671834975374</v>
      </c>
      <c r="L19" s="164"/>
      <c r="M19" s="164">
        <f>M14/AA14</f>
        <v>0.18098861522497806</v>
      </c>
      <c r="N19" s="164"/>
      <c r="O19" s="164">
        <f>O14/AA14</f>
        <v>0.12309420771360359</v>
      </c>
      <c r="P19" s="164"/>
      <c r="Q19" s="164">
        <f>Q14/AA14</f>
        <v>0.12311238872360131</v>
      </c>
      <c r="R19" s="164"/>
      <c r="S19" s="164">
        <f>S14/AA14</f>
        <v>0.45677821037192423</v>
      </c>
      <c r="T19" s="164"/>
      <c r="U19" s="164">
        <f>U14/AA14</f>
        <v>0</v>
      </c>
      <c r="V19" s="164"/>
      <c r="W19" s="164">
        <f>W14/AA14</f>
        <v>0</v>
      </c>
      <c r="X19" s="164"/>
      <c r="Y19" s="164">
        <f>Y14/AA14</f>
        <v>0</v>
      </c>
    </row>
    <row r="20" spans="1:27" hidden="1" x14ac:dyDescent="0.25">
      <c r="A20" s="135" t="s">
        <v>717</v>
      </c>
      <c r="B20" s="135"/>
      <c r="C20" s="135">
        <f>50000*1.2</f>
        <v>60000</v>
      </c>
      <c r="D20" s="135"/>
      <c r="E20" s="165">
        <f>C20*E19</f>
        <v>0</v>
      </c>
      <c r="F20" s="165">
        <f t="shared" ref="F20:X20" si="1">D20*F19</f>
        <v>0</v>
      </c>
      <c r="G20" s="165">
        <f>C20*G19</f>
        <v>93.56366810132441</v>
      </c>
      <c r="H20" s="165">
        <f t="shared" si="1"/>
        <v>0</v>
      </c>
      <c r="I20" s="165">
        <f>C20*I19</f>
        <v>0</v>
      </c>
      <c r="J20" s="165">
        <f t="shared" si="1"/>
        <v>0</v>
      </c>
      <c r="K20" s="165">
        <f>C20*K19</f>
        <v>6868.0310098522441</v>
      </c>
      <c r="L20" s="165">
        <f t="shared" si="1"/>
        <v>0</v>
      </c>
      <c r="M20" s="165">
        <f>C20*M19</f>
        <v>10859.316913498684</v>
      </c>
      <c r="N20" s="165">
        <f t="shared" si="1"/>
        <v>0</v>
      </c>
      <c r="O20" s="165">
        <f>C20*O19</f>
        <v>7385.6524628162151</v>
      </c>
      <c r="P20" s="165">
        <f t="shared" si="1"/>
        <v>0</v>
      </c>
      <c r="Q20" s="165">
        <f>C20*Q19</f>
        <v>7386.7433234160781</v>
      </c>
      <c r="R20" s="165">
        <f t="shared" si="1"/>
        <v>0</v>
      </c>
      <c r="S20" s="165">
        <f>C20*S19</f>
        <v>27406.692622315455</v>
      </c>
      <c r="T20" s="165">
        <f t="shared" si="1"/>
        <v>0</v>
      </c>
      <c r="U20" s="165">
        <f>U19*C20</f>
        <v>0</v>
      </c>
      <c r="V20" s="165">
        <f t="shared" si="1"/>
        <v>0</v>
      </c>
      <c r="W20" s="165">
        <f>W19*C20</f>
        <v>0</v>
      </c>
      <c r="X20" s="165">
        <f t="shared" si="1"/>
        <v>0</v>
      </c>
      <c r="Y20" s="165">
        <f>Y19*C20</f>
        <v>0</v>
      </c>
    </row>
    <row r="21" spans="1:27" hidden="1" x14ac:dyDescent="0.25">
      <c r="A21" s="134"/>
      <c r="B21" s="135"/>
      <c r="C21" s="135"/>
      <c r="D21" s="135"/>
      <c r="E21" s="135"/>
      <c r="F21" s="135"/>
      <c r="G21" s="135"/>
      <c r="H21" s="135"/>
      <c r="I21" s="135"/>
      <c r="J21" s="135"/>
      <c r="K21" s="135"/>
      <c r="L21" s="135"/>
      <c r="M21" s="135"/>
      <c r="N21" s="135"/>
      <c r="O21" s="135"/>
      <c r="P21" s="135"/>
      <c r="Q21" s="135"/>
      <c r="R21" s="135"/>
      <c r="S21" s="135"/>
      <c r="T21" s="135"/>
      <c r="U21" s="135"/>
      <c r="V21" s="135"/>
      <c r="W21" s="134"/>
      <c r="X21" s="134"/>
      <c r="Y21" s="134"/>
    </row>
    <row r="22" spans="1:27" hidden="1" x14ac:dyDescent="0.25">
      <c r="A22" s="134"/>
      <c r="B22" s="135"/>
      <c r="C22" s="135"/>
      <c r="D22" s="135"/>
      <c r="E22" s="135"/>
      <c r="F22" s="135"/>
      <c r="G22" s="135"/>
      <c r="H22" s="135"/>
      <c r="I22" s="135"/>
      <c r="J22" s="135"/>
      <c r="K22" s="135"/>
      <c r="L22" s="135"/>
      <c r="M22" s="135"/>
      <c r="N22" s="135"/>
      <c r="O22" s="135"/>
      <c r="P22" s="135"/>
      <c r="Q22" s="135"/>
      <c r="R22" s="135"/>
      <c r="S22" s="135"/>
      <c r="T22" s="135"/>
      <c r="U22" s="135"/>
      <c r="V22" s="135"/>
      <c r="W22" s="134"/>
      <c r="X22" s="134"/>
      <c r="Y22" s="134"/>
    </row>
    <row r="23" spans="1:27" hidden="1" x14ac:dyDescent="0.25">
      <c r="A23" s="134"/>
      <c r="B23" s="135"/>
      <c r="C23" s="135"/>
      <c r="D23" s="135"/>
      <c r="E23" s="135"/>
      <c r="F23" s="135"/>
      <c r="G23" s="135"/>
      <c r="H23" s="135"/>
      <c r="I23" s="135"/>
      <c r="J23" s="135"/>
      <c r="K23" s="135"/>
      <c r="L23" s="135"/>
      <c r="M23" s="135"/>
      <c r="N23" s="135"/>
      <c r="O23" s="135"/>
      <c r="P23" s="135"/>
      <c r="Q23" s="135"/>
      <c r="R23" s="135"/>
      <c r="S23" s="135"/>
      <c r="T23" s="135"/>
      <c r="U23" s="135"/>
      <c r="V23" s="135"/>
      <c r="W23" s="134"/>
      <c r="X23" s="134"/>
      <c r="Y23" s="134"/>
    </row>
    <row r="24" spans="1:27" hidden="1" x14ac:dyDescent="0.25">
      <c r="A24" s="134"/>
      <c r="B24" s="135"/>
      <c r="C24" s="135"/>
      <c r="D24" s="135"/>
      <c r="E24" s="135"/>
      <c r="F24" s="135"/>
      <c r="G24" s="135"/>
      <c r="H24" s="135"/>
      <c r="I24" s="135"/>
      <c r="J24" s="135"/>
      <c r="K24" s="135"/>
      <c r="L24" s="135"/>
      <c r="M24" s="135"/>
      <c r="N24" s="135"/>
      <c r="O24" s="135"/>
      <c r="P24" s="135"/>
      <c r="Q24" s="135"/>
      <c r="R24" s="135"/>
      <c r="S24" s="135"/>
      <c r="T24" s="135"/>
      <c r="U24" s="135"/>
      <c r="V24" s="135"/>
      <c r="W24" s="134"/>
      <c r="X24" s="134"/>
      <c r="Y24" s="134"/>
    </row>
    <row r="25" spans="1:27" x14ac:dyDescent="0.25">
      <c r="A25" s="134"/>
      <c r="B25" s="135"/>
      <c r="C25" s="135"/>
      <c r="D25" s="135"/>
      <c r="E25" s="135"/>
      <c r="F25" s="135"/>
      <c r="G25" s="135"/>
      <c r="H25" s="135"/>
      <c r="I25" s="135"/>
      <c r="J25" s="135"/>
      <c r="K25" s="135"/>
      <c r="L25" s="135"/>
      <c r="M25" s="135"/>
      <c r="N25" s="135"/>
      <c r="O25" s="135"/>
      <c r="P25" s="135"/>
      <c r="Q25" s="135"/>
      <c r="R25" s="135"/>
      <c r="S25" s="135"/>
      <c r="T25" s="135"/>
      <c r="U25" s="135"/>
      <c r="V25" s="135"/>
      <c r="W25" s="134"/>
      <c r="X25" s="134"/>
      <c r="Y25" s="134"/>
    </row>
    <row r="29" spans="1:27" ht="29.25" customHeight="1" x14ac:dyDescent="0.25"/>
    <row r="31" spans="1:27" ht="15" hidden="1" customHeight="1" x14ac:dyDescent="0.25"/>
    <row r="32" spans="1:27" ht="15" hidden="1" customHeight="1" x14ac:dyDescent="0.25"/>
    <row r="33" ht="15" hidden="1" customHeight="1" x14ac:dyDescent="0.25"/>
    <row r="34" ht="15" hidden="1" customHeight="1" x14ac:dyDescent="0.25"/>
    <row r="35" ht="15" hidden="1" customHeight="1" x14ac:dyDescent="0.25"/>
    <row r="36" ht="15" hidden="1" customHeight="1" x14ac:dyDescent="0.25"/>
    <row r="37" ht="15" hidden="1" customHeight="1" x14ac:dyDescent="0.25"/>
    <row r="38" ht="15" hidden="1" customHeight="1" x14ac:dyDescent="0.25"/>
  </sheetData>
  <mergeCells count="16">
    <mergeCell ref="AA7:AA8"/>
    <mergeCell ref="A3:V3"/>
    <mergeCell ref="A7:A8"/>
    <mergeCell ref="B7:C7"/>
    <mergeCell ref="D7:E7"/>
    <mergeCell ref="F7:G7"/>
    <mergeCell ref="H7:I7"/>
    <mergeCell ref="J7:K7"/>
    <mergeCell ref="L7:M7"/>
    <mergeCell ref="N7:O7"/>
    <mergeCell ref="P7:Q7"/>
    <mergeCell ref="R7:S7"/>
    <mergeCell ref="T7:U7"/>
    <mergeCell ref="V7:W7"/>
    <mergeCell ref="X7:Y7"/>
    <mergeCell ref="Z7:Z8"/>
  </mergeCells>
  <pageMargins left="0.7" right="0.7" top="0.75" bottom="0.75" header="0.3" footer="0.3"/>
  <pageSetup paperSize="9" scale="3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8" sqref="A8:S8"/>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190" t="s">
        <v>3</v>
      </c>
      <c r="B4" s="190"/>
      <c r="C4" s="190"/>
      <c r="D4" s="190"/>
      <c r="E4" s="190"/>
      <c r="F4" s="190"/>
      <c r="G4" s="190"/>
      <c r="H4" s="190"/>
      <c r="I4" s="190"/>
      <c r="J4" s="190"/>
      <c r="K4" s="190"/>
      <c r="L4" s="190"/>
      <c r="M4" s="190"/>
      <c r="N4" s="190"/>
      <c r="O4" s="190"/>
      <c r="P4" s="190"/>
      <c r="Q4" s="190"/>
      <c r="R4" s="190"/>
      <c r="S4" s="190"/>
    </row>
    <row r="6" spans="1:19" s="1" customFormat="1" ht="18.75" x14ac:dyDescent="0.3">
      <c r="A6" s="191" t="s">
        <v>4</v>
      </c>
      <c r="B6" s="191"/>
      <c r="C6" s="191"/>
      <c r="D6" s="191"/>
      <c r="E6" s="191"/>
      <c r="F6" s="191"/>
      <c r="G6" s="191"/>
      <c r="H6" s="191"/>
      <c r="I6" s="191"/>
      <c r="J6" s="191"/>
      <c r="K6" s="191"/>
      <c r="L6" s="191"/>
      <c r="M6" s="191"/>
      <c r="N6" s="191"/>
      <c r="O6" s="191"/>
      <c r="P6" s="191"/>
      <c r="Q6" s="191"/>
      <c r="R6" s="191"/>
      <c r="S6" s="191"/>
    </row>
    <row r="8" spans="1:19" s="1" customFormat="1" x14ac:dyDescent="0.25">
      <c r="A8" s="190" t="s">
        <v>5</v>
      </c>
      <c r="B8" s="190"/>
      <c r="C8" s="190"/>
      <c r="D8" s="190"/>
      <c r="E8" s="190"/>
      <c r="F8" s="190"/>
      <c r="G8" s="190"/>
      <c r="H8" s="190"/>
      <c r="I8" s="190"/>
      <c r="J8" s="190"/>
      <c r="K8" s="190"/>
      <c r="L8" s="190"/>
      <c r="M8" s="190"/>
      <c r="N8" s="190"/>
      <c r="O8" s="190"/>
      <c r="P8" s="190"/>
      <c r="Q8" s="190"/>
      <c r="R8" s="190"/>
      <c r="S8" s="190"/>
    </row>
    <row r="9" spans="1:19" s="1" customFormat="1" x14ac:dyDescent="0.25">
      <c r="A9" s="188" t="s">
        <v>6</v>
      </c>
      <c r="B9" s="188"/>
      <c r="C9" s="188"/>
      <c r="D9" s="188"/>
      <c r="E9" s="188"/>
      <c r="F9" s="188"/>
      <c r="G9" s="188"/>
      <c r="H9" s="188"/>
      <c r="I9" s="188"/>
      <c r="J9" s="188"/>
      <c r="K9" s="188"/>
      <c r="L9" s="188"/>
      <c r="M9" s="188"/>
      <c r="N9" s="188"/>
      <c r="O9" s="188"/>
      <c r="P9" s="188"/>
      <c r="Q9" s="188"/>
      <c r="R9" s="188"/>
      <c r="S9" s="188"/>
    </row>
    <row r="11" spans="1:19" s="1" customFormat="1" x14ac:dyDescent="0.25">
      <c r="A11" s="190" t="s">
        <v>7</v>
      </c>
      <c r="B11" s="190"/>
      <c r="C11" s="190"/>
      <c r="D11" s="190"/>
      <c r="E11" s="190"/>
      <c r="F11" s="190"/>
      <c r="G11" s="190"/>
      <c r="H11" s="190"/>
      <c r="I11" s="190"/>
      <c r="J11" s="190"/>
      <c r="K11" s="190"/>
      <c r="L11" s="190"/>
      <c r="M11" s="190"/>
      <c r="N11" s="190"/>
      <c r="O11" s="190"/>
      <c r="P11" s="190"/>
      <c r="Q11" s="190"/>
      <c r="R11" s="190"/>
      <c r="S11" s="190"/>
    </row>
    <row r="12" spans="1:19" s="1" customFormat="1" x14ac:dyDescent="0.25">
      <c r="A12" s="188" t="s">
        <v>8</v>
      </c>
      <c r="B12" s="188"/>
      <c r="C12" s="188"/>
      <c r="D12" s="188"/>
      <c r="E12" s="188"/>
      <c r="F12" s="188"/>
      <c r="G12" s="188"/>
      <c r="H12" s="188"/>
      <c r="I12" s="188"/>
      <c r="J12" s="188"/>
      <c r="K12" s="188"/>
      <c r="L12" s="188"/>
      <c r="M12" s="188"/>
      <c r="N12" s="188"/>
      <c r="O12" s="188"/>
      <c r="P12" s="188"/>
      <c r="Q12" s="188"/>
      <c r="R12" s="188"/>
      <c r="S12" s="188"/>
    </row>
    <row r="14" spans="1:19" s="1" customFormat="1" x14ac:dyDescent="0.25">
      <c r="A14" s="187" t="s">
        <v>632</v>
      </c>
      <c r="B14" s="187"/>
      <c r="C14" s="187"/>
      <c r="D14" s="187"/>
      <c r="E14" s="187"/>
      <c r="F14" s="187"/>
      <c r="G14" s="187"/>
      <c r="H14" s="187"/>
      <c r="I14" s="187"/>
      <c r="J14" s="187"/>
      <c r="K14" s="187"/>
      <c r="L14" s="187"/>
      <c r="M14" s="187"/>
      <c r="N14" s="187"/>
      <c r="O14" s="187"/>
      <c r="P14" s="187"/>
      <c r="Q14" s="187"/>
      <c r="R14" s="187"/>
      <c r="S14" s="187"/>
    </row>
    <row r="15" spans="1:19" s="1" customFormat="1" x14ac:dyDescent="0.25">
      <c r="A15" s="188" t="s">
        <v>10</v>
      </c>
      <c r="B15" s="188"/>
      <c r="C15" s="188"/>
      <c r="D15" s="188"/>
      <c r="E15" s="188"/>
      <c r="F15" s="188"/>
      <c r="G15" s="188"/>
      <c r="H15" s="188"/>
      <c r="I15" s="188"/>
      <c r="J15" s="188"/>
      <c r="K15" s="188"/>
      <c r="L15" s="188"/>
      <c r="M15" s="188"/>
      <c r="N15" s="188"/>
      <c r="O15" s="188"/>
      <c r="P15" s="188"/>
      <c r="Q15" s="188"/>
      <c r="R15" s="188"/>
      <c r="S15" s="188"/>
    </row>
    <row r="17" spans="1:19" ht="18.75" x14ac:dyDescent="0.3">
      <c r="A17" s="194" t="s">
        <v>74</v>
      </c>
      <c r="B17" s="194"/>
      <c r="C17" s="194"/>
      <c r="D17" s="194"/>
      <c r="E17" s="194"/>
      <c r="F17" s="194"/>
      <c r="G17" s="194"/>
      <c r="H17" s="194"/>
      <c r="I17" s="194"/>
      <c r="J17" s="194"/>
      <c r="K17" s="194"/>
      <c r="L17" s="194"/>
      <c r="M17" s="194"/>
      <c r="N17" s="194"/>
      <c r="O17" s="194"/>
      <c r="P17" s="194"/>
      <c r="Q17" s="194"/>
      <c r="R17" s="194"/>
      <c r="S17" s="194"/>
    </row>
    <row r="19" spans="1:19" s="1" customFormat="1" x14ac:dyDescent="0.25">
      <c r="A19" s="192" t="s">
        <v>12</v>
      </c>
      <c r="B19" s="192" t="s">
        <v>75</v>
      </c>
      <c r="C19" s="192" t="s">
        <v>76</v>
      </c>
      <c r="D19" s="192" t="s">
        <v>77</v>
      </c>
      <c r="E19" s="192" t="s">
        <v>78</v>
      </c>
      <c r="F19" s="192" t="s">
        <v>79</v>
      </c>
      <c r="G19" s="192" t="s">
        <v>80</v>
      </c>
      <c r="H19" s="192" t="s">
        <v>81</v>
      </c>
      <c r="I19" s="192" t="s">
        <v>82</v>
      </c>
      <c r="J19" s="192" t="s">
        <v>83</v>
      </c>
      <c r="K19" s="192" t="s">
        <v>84</v>
      </c>
      <c r="L19" s="192" t="s">
        <v>85</v>
      </c>
      <c r="M19" s="192" t="s">
        <v>86</v>
      </c>
      <c r="N19" s="192" t="s">
        <v>87</v>
      </c>
      <c r="O19" s="192" t="s">
        <v>88</v>
      </c>
      <c r="P19" s="192" t="s">
        <v>89</v>
      </c>
      <c r="Q19" s="195" t="s">
        <v>90</v>
      </c>
      <c r="R19" s="195"/>
      <c r="S19" s="192" t="s">
        <v>91</v>
      </c>
    </row>
    <row r="20" spans="1:19" s="1" customFormat="1" ht="141.75" x14ac:dyDescent="0.25">
      <c r="A20" s="193"/>
      <c r="B20" s="193"/>
      <c r="C20" s="193"/>
      <c r="D20" s="193"/>
      <c r="E20" s="193"/>
      <c r="F20" s="193"/>
      <c r="G20" s="193"/>
      <c r="H20" s="193"/>
      <c r="I20" s="193"/>
      <c r="J20" s="193"/>
      <c r="K20" s="193"/>
      <c r="L20" s="193"/>
      <c r="M20" s="193"/>
      <c r="N20" s="193"/>
      <c r="O20" s="193"/>
      <c r="P20" s="193"/>
      <c r="Q20" s="5" t="s">
        <v>92</v>
      </c>
      <c r="R20" s="5" t="s">
        <v>93</v>
      </c>
      <c r="S20" s="193"/>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56</v>
      </c>
      <c r="S21" s="2" t="s">
        <v>58</v>
      </c>
    </row>
    <row r="22" spans="1:19"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c r="P22" s="7" t="s">
        <v>60</v>
      </c>
      <c r="Q22" s="7" t="s">
        <v>60</v>
      </c>
      <c r="R22" s="7" t="s">
        <v>60</v>
      </c>
      <c r="S22" s="7" t="s">
        <v>60</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activeCell="A11" sqref="A11:T11"/>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190" t="s">
        <v>3</v>
      </c>
      <c r="B6" s="190"/>
      <c r="C6" s="190"/>
      <c r="D6" s="190"/>
      <c r="E6" s="190"/>
      <c r="F6" s="190"/>
      <c r="G6" s="190"/>
      <c r="H6" s="190"/>
      <c r="I6" s="190"/>
      <c r="J6" s="190"/>
      <c r="K6" s="190"/>
      <c r="L6" s="190"/>
      <c r="M6" s="190"/>
      <c r="N6" s="190"/>
      <c r="O6" s="190"/>
      <c r="P6" s="190"/>
      <c r="Q6" s="190"/>
      <c r="R6" s="190"/>
      <c r="S6" s="190"/>
      <c r="T6" s="190"/>
    </row>
    <row r="7" spans="1:20" ht="11.1" customHeight="1" x14ac:dyDescent="0.25"/>
    <row r="8" spans="1:20" s="1" customFormat="1" ht="18.95" customHeight="1" x14ac:dyDescent="0.25">
      <c r="A8" s="196" t="s">
        <v>4</v>
      </c>
      <c r="B8" s="196"/>
      <c r="C8" s="196"/>
      <c r="D8" s="196"/>
      <c r="E8" s="196"/>
      <c r="F8" s="196"/>
      <c r="G8" s="196"/>
      <c r="H8" s="196"/>
      <c r="I8" s="196"/>
      <c r="J8" s="196"/>
      <c r="K8" s="196"/>
      <c r="L8" s="196"/>
      <c r="M8" s="196"/>
      <c r="N8" s="196"/>
      <c r="O8" s="196"/>
      <c r="P8" s="196"/>
      <c r="Q8" s="196"/>
      <c r="R8" s="196"/>
      <c r="S8" s="196"/>
      <c r="T8" s="196"/>
    </row>
    <row r="9" spans="1:20" ht="11.1" customHeight="1" x14ac:dyDescent="0.25"/>
    <row r="10" spans="1:20" s="1" customFormat="1" ht="15.95" customHeight="1" x14ac:dyDescent="0.25">
      <c r="A10" s="190" t="s">
        <v>5</v>
      </c>
      <c r="B10" s="190"/>
      <c r="C10" s="190"/>
      <c r="D10" s="190"/>
      <c r="E10" s="190"/>
      <c r="F10" s="190"/>
      <c r="G10" s="190"/>
      <c r="H10" s="190"/>
      <c r="I10" s="190"/>
      <c r="J10" s="190"/>
      <c r="K10" s="190"/>
      <c r="L10" s="190"/>
      <c r="M10" s="190"/>
      <c r="N10" s="190"/>
      <c r="O10" s="190"/>
      <c r="P10" s="190"/>
      <c r="Q10" s="190"/>
      <c r="R10" s="190"/>
      <c r="S10" s="190"/>
      <c r="T10" s="190"/>
    </row>
    <row r="11" spans="1:20" s="1" customFormat="1" ht="15.95" customHeight="1" x14ac:dyDescent="0.25">
      <c r="A11" s="188" t="s">
        <v>6</v>
      </c>
      <c r="B11" s="188"/>
      <c r="C11" s="188"/>
      <c r="D11" s="188"/>
      <c r="E11" s="188"/>
      <c r="F11" s="188"/>
      <c r="G11" s="188"/>
      <c r="H11" s="188"/>
      <c r="I11" s="188"/>
      <c r="J11" s="188"/>
      <c r="K11" s="188"/>
      <c r="L11" s="188"/>
      <c r="M11" s="188"/>
      <c r="N11" s="188"/>
      <c r="O11" s="188"/>
      <c r="P11" s="188"/>
      <c r="Q11" s="188"/>
      <c r="R11" s="188"/>
      <c r="S11" s="188"/>
      <c r="T11" s="188"/>
    </row>
    <row r="12" spans="1:20" ht="11.1" customHeight="1" x14ac:dyDescent="0.25"/>
    <row r="13" spans="1:20" s="1" customFormat="1" ht="15.95" customHeight="1" x14ac:dyDescent="0.25">
      <c r="A13" s="190" t="s">
        <v>7</v>
      </c>
      <c r="B13" s="190"/>
      <c r="C13" s="190"/>
      <c r="D13" s="190"/>
      <c r="E13" s="190"/>
      <c r="F13" s="190"/>
      <c r="G13" s="190"/>
      <c r="H13" s="190"/>
      <c r="I13" s="190"/>
      <c r="J13" s="190"/>
      <c r="K13" s="190"/>
      <c r="L13" s="190"/>
      <c r="M13" s="190"/>
      <c r="N13" s="190"/>
      <c r="O13" s="190"/>
      <c r="P13" s="190"/>
      <c r="Q13" s="190"/>
      <c r="R13" s="190"/>
      <c r="S13" s="190"/>
      <c r="T13" s="190"/>
    </row>
    <row r="14" spans="1:20" s="1" customFormat="1" ht="15.95" customHeight="1" x14ac:dyDescent="0.25">
      <c r="A14" s="188" t="s">
        <v>8</v>
      </c>
      <c r="B14" s="188"/>
      <c r="C14" s="188"/>
      <c r="D14" s="188"/>
      <c r="E14" s="188"/>
      <c r="F14" s="188"/>
      <c r="G14" s="188"/>
      <c r="H14" s="188"/>
      <c r="I14" s="188"/>
      <c r="J14" s="188"/>
      <c r="K14" s="188"/>
      <c r="L14" s="188"/>
      <c r="M14" s="188"/>
      <c r="N14" s="188"/>
      <c r="O14" s="188"/>
      <c r="P14" s="188"/>
      <c r="Q14" s="188"/>
      <c r="R14" s="188"/>
      <c r="S14" s="188"/>
      <c r="T14" s="188"/>
    </row>
    <row r="15" spans="1:20" ht="11.1" customHeight="1" x14ac:dyDescent="0.25"/>
    <row r="16" spans="1:20" s="1" customFormat="1" ht="15.95" customHeight="1" x14ac:dyDescent="0.25">
      <c r="A16" s="187" t="s">
        <v>632</v>
      </c>
      <c r="B16" s="187"/>
      <c r="C16" s="187"/>
      <c r="D16" s="187"/>
      <c r="E16" s="187"/>
      <c r="F16" s="187"/>
      <c r="G16" s="187"/>
      <c r="H16" s="187"/>
      <c r="I16" s="187"/>
      <c r="J16" s="187"/>
      <c r="K16" s="187"/>
      <c r="L16" s="187"/>
      <c r="M16" s="187"/>
      <c r="N16" s="187"/>
      <c r="O16" s="187"/>
      <c r="P16" s="187"/>
      <c r="Q16" s="187"/>
      <c r="R16" s="187"/>
      <c r="S16" s="187"/>
      <c r="T16" s="187"/>
    </row>
    <row r="17" spans="1:20" s="1" customFormat="1" ht="15.95" customHeight="1" x14ac:dyDescent="0.25">
      <c r="A17" s="188" t="s">
        <v>10</v>
      </c>
      <c r="B17" s="188"/>
      <c r="C17" s="188"/>
      <c r="D17" s="188"/>
      <c r="E17" s="188"/>
      <c r="F17" s="188"/>
      <c r="G17" s="188"/>
      <c r="H17" s="188"/>
      <c r="I17" s="188"/>
      <c r="J17" s="188"/>
      <c r="K17" s="188"/>
      <c r="L17" s="188"/>
      <c r="M17" s="188"/>
      <c r="N17" s="188"/>
      <c r="O17" s="188"/>
      <c r="P17" s="188"/>
      <c r="Q17" s="188"/>
      <c r="R17" s="188"/>
      <c r="S17" s="188"/>
      <c r="T17" s="188"/>
    </row>
    <row r="18" spans="1:20" ht="11.1" customHeight="1" x14ac:dyDescent="0.25"/>
    <row r="19" spans="1:20" s="9" customFormat="1" ht="18.95" customHeight="1" x14ac:dyDescent="0.3">
      <c r="A19" s="189" t="s">
        <v>94</v>
      </c>
      <c r="B19" s="189"/>
      <c r="C19" s="189"/>
      <c r="D19" s="189"/>
      <c r="E19" s="189"/>
      <c r="F19" s="189"/>
      <c r="G19" s="189"/>
      <c r="H19" s="189"/>
      <c r="I19" s="189"/>
      <c r="J19" s="189"/>
      <c r="K19" s="189"/>
      <c r="L19" s="189"/>
      <c r="M19" s="189"/>
      <c r="N19" s="189"/>
      <c r="O19" s="189"/>
      <c r="P19" s="189"/>
      <c r="Q19" s="189"/>
      <c r="R19" s="189"/>
      <c r="S19" s="189"/>
      <c r="T19" s="189"/>
    </row>
    <row r="20" spans="1:20" s="1" customFormat="1" ht="15.95" customHeight="1" x14ac:dyDescent="0.25"/>
    <row r="21" spans="1:20" s="1" customFormat="1" ht="15.95" customHeight="1" x14ac:dyDescent="0.25">
      <c r="A21" s="192" t="s">
        <v>12</v>
      </c>
      <c r="B21" s="192" t="s">
        <v>95</v>
      </c>
      <c r="C21" s="192"/>
      <c r="D21" s="192" t="s">
        <v>96</v>
      </c>
      <c r="E21" s="192" t="s">
        <v>97</v>
      </c>
      <c r="F21" s="192"/>
      <c r="G21" s="192" t="s">
        <v>98</v>
      </c>
      <c r="H21" s="192"/>
      <c r="I21" s="192" t="s">
        <v>99</v>
      </c>
      <c r="J21" s="192"/>
      <c r="K21" s="192" t="s">
        <v>100</v>
      </c>
      <c r="L21" s="192" t="s">
        <v>101</v>
      </c>
      <c r="M21" s="192"/>
      <c r="N21" s="192" t="s">
        <v>102</v>
      </c>
      <c r="O21" s="192"/>
      <c r="P21" s="192" t="s">
        <v>103</v>
      </c>
      <c r="Q21" s="195" t="s">
        <v>104</v>
      </c>
      <c r="R21" s="195"/>
      <c r="S21" s="195" t="s">
        <v>105</v>
      </c>
      <c r="T21" s="195"/>
    </row>
    <row r="22" spans="1:20" s="1" customFormat="1" ht="95.1" customHeight="1" x14ac:dyDescent="0.25">
      <c r="A22" s="197"/>
      <c r="B22" s="198"/>
      <c r="C22" s="199"/>
      <c r="D22" s="197"/>
      <c r="E22" s="198"/>
      <c r="F22" s="199"/>
      <c r="G22" s="198"/>
      <c r="H22" s="199"/>
      <c r="I22" s="198"/>
      <c r="J22" s="199"/>
      <c r="K22" s="193"/>
      <c r="L22" s="198"/>
      <c r="M22" s="199"/>
      <c r="N22" s="198"/>
      <c r="O22" s="199"/>
      <c r="P22" s="193"/>
      <c r="Q22" s="5" t="s">
        <v>106</v>
      </c>
      <c r="R22" s="5" t="s">
        <v>107</v>
      </c>
      <c r="S22" s="5" t="s">
        <v>108</v>
      </c>
      <c r="T22" s="5" t="s">
        <v>109</v>
      </c>
    </row>
    <row r="23" spans="1:20" s="1" customFormat="1" ht="15.95" customHeight="1" x14ac:dyDescent="0.25">
      <c r="A23" s="193"/>
      <c r="B23" s="5" t="s">
        <v>110</v>
      </c>
      <c r="C23" s="5" t="s">
        <v>111</v>
      </c>
      <c r="D23" s="193"/>
      <c r="E23" s="5" t="s">
        <v>110</v>
      </c>
      <c r="F23" s="5" t="s">
        <v>111</v>
      </c>
      <c r="G23" s="5" t="s">
        <v>110</v>
      </c>
      <c r="H23" s="5" t="s">
        <v>111</v>
      </c>
      <c r="I23" s="5" t="s">
        <v>110</v>
      </c>
      <c r="J23" s="5" t="s">
        <v>111</v>
      </c>
      <c r="K23" s="5" t="s">
        <v>110</v>
      </c>
      <c r="L23" s="5" t="s">
        <v>110</v>
      </c>
      <c r="M23" s="5" t="s">
        <v>111</v>
      </c>
      <c r="N23" s="5" t="s">
        <v>110</v>
      </c>
      <c r="O23" s="5" t="s">
        <v>111</v>
      </c>
      <c r="P23" s="5" t="s">
        <v>110</v>
      </c>
      <c r="Q23" s="5" t="s">
        <v>110</v>
      </c>
      <c r="R23" s="5" t="s">
        <v>110</v>
      </c>
      <c r="S23" s="5" t="s">
        <v>110</v>
      </c>
      <c r="T23" s="5" t="s">
        <v>110</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56</v>
      </c>
      <c r="S24" s="5" t="s">
        <v>58</v>
      </c>
      <c r="T24" s="5" t="s">
        <v>61</v>
      </c>
    </row>
    <row r="25" spans="1:20" s="11" customFormat="1" ht="15.95" customHeight="1"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row>
    <row r="26" spans="1:20" ht="11.1" customHeight="1" x14ac:dyDescent="0.25"/>
    <row r="27" spans="1:20" ht="12.95" customHeight="1" x14ac:dyDescent="0.25">
      <c r="B27" s="12" t="s">
        <v>112</v>
      </c>
    </row>
    <row r="28" spans="1:20" ht="12.95" customHeight="1" x14ac:dyDescent="0.25">
      <c r="B28" s="12" t="s">
        <v>113</v>
      </c>
    </row>
    <row r="29" spans="1:20" ht="12.95" customHeight="1" x14ac:dyDescent="0.25"/>
    <row r="30" spans="1:20" ht="12.95" customHeight="1" x14ac:dyDescent="0.25">
      <c r="B30" s="13" t="s">
        <v>114</v>
      </c>
    </row>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E12" sqref="E12:Y12"/>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190" t="s">
        <v>3</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row>
    <row r="7" spans="1:27" s="1" customFormat="1" ht="18.75" x14ac:dyDescent="0.3">
      <c r="E7" s="191" t="s">
        <v>4</v>
      </c>
      <c r="F7" s="191"/>
      <c r="G7" s="191"/>
      <c r="H7" s="191"/>
      <c r="I7" s="191"/>
      <c r="J7" s="191"/>
      <c r="K7" s="191"/>
      <c r="L7" s="191"/>
      <c r="M7" s="191"/>
      <c r="N7" s="191"/>
      <c r="O7" s="191"/>
      <c r="P7" s="191"/>
      <c r="Q7" s="191"/>
      <c r="R7" s="191"/>
      <c r="S7" s="191"/>
      <c r="T7" s="191"/>
      <c r="U7" s="191"/>
      <c r="V7" s="191"/>
      <c r="W7" s="191"/>
      <c r="X7" s="191"/>
      <c r="Y7" s="191"/>
    </row>
    <row r="9" spans="1:27" s="1" customFormat="1" ht="15.75" x14ac:dyDescent="0.25">
      <c r="E9" s="190" t="s">
        <v>5</v>
      </c>
      <c r="F9" s="190"/>
      <c r="G9" s="190"/>
      <c r="H9" s="190"/>
      <c r="I9" s="190"/>
      <c r="J9" s="190"/>
      <c r="K9" s="190"/>
      <c r="L9" s="190"/>
      <c r="M9" s="190"/>
      <c r="N9" s="190"/>
      <c r="O9" s="190"/>
      <c r="P9" s="190"/>
      <c r="Q9" s="190"/>
      <c r="R9" s="190"/>
      <c r="S9" s="190"/>
      <c r="T9" s="190"/>
      <c r="U9" s="190"/>
      <c r="V9" s="190"/>
      <c r="W9" s="190"/>
      <c r="X9" s="190"/>
      <c r="Y9" s="190"/>
    </row>
    <row r="10" spans="1:27" s="1" customFormat="1" ht="15.75" x14ac:dyDescent="0.25">
      <c r="E10" s="188" t="s">
        <v>6</v>
      </c>
      <c r="F10" s="188"/>
      <c r="G10" s="188"/>
      <c r="H10" s="188"/>
      <c r="I10" s="188"/>
      <c r="J10" s="188"/>
      <c r="K10" s="188"/>
      <c r="L10" s="188"/>
      <c r="M10" s="188"/>
      <c r="N10" s="188"/>
      <c r="O10" s="188"/>
      <c r="P10" s="188"/>
      <c r="Q10" s="188"/>
      <c r="R10" s="188"/>
      <c r="S10" s="188"/>
      <c r="T10" s="188"/>
      <c r="U10" s="188"/>
      <c r="V10" s="188"/>
      <c r="W10" s="188"/>
      <c r="X10" s="188"/>
      <c r="Y10" s="188"/>
    </row>
    <row r="12" spans="1:27" s="1" customFormat="1" ht="15.75" x14ac:dyDescent="0.25">
      <c r="E12" s="190" t="s">
        <v>7</v>
      </c>
      <c r="F12" s="190"/>
      <c r="G12" s="190"/>
      <c r="H12" s="190"/>
      <c r="I12" s="190"/>
      <c r="J12" s="190"/>
      <c r="K12" s="190"/>
      <c r="L12" s="190"/>
      <c r="M12" s="190"/>
      <c r="N12" s="190"/>
      <c r="O12" s="190"/>
      <c r="P12" s="190"/>
      <c r="Q12" s="190"/>
      <c r="R12" s="190"/>
      <c r="S12" s="190"/>
      <c r="T12" s="190"/>
      <c r="U12" s="190"/>
      <c r="V12" s="190"/>
      <c r="W12" s="190"/>
      <c r="X12" s="190"/>
      <c r="Y12" s="190"/>
    </row>
    <row r="13" spans="1:27" s="1" customFormat="1" ht="15.75" x14ac:dyDescent="0.25">
      <c r="E13" s="188" t="s">
        <v>8</v>
      </c>
      <c r="F13" s="188"/>
      <c r="G13" s="188"/>
      <c r="H13" s="188"/>
      <c r="I13" s="188"/>
      <c r="J13" s="188"/>
      <c r="K13" s="188"/>
      <c r="L13" s="188"/>
      <c r="M13" s="188"/>
      <c r="N13" s="188"/>
      <c r="O13" s="188"/>
      <c r="P13" s="188"/>
      <c r="Q13" s="188"/>
      <c r="R13" s="188"/>
      <c r="S13" s="188"/>
      <c r="T13" s="188"/>
      <c r="U13" s="188"/>
      <c r="V13" s="188"/>
      <c r="W13" s="188"/>
      <c r="X13" s="188"/>
      <c r="Y13" s="188"/>
    </row>
    <row r="15" spans="1:27" s="1" customFormat="1" ht="15.75" x14ac:dyDescent="0.25">
      <c r="E15" s="187" t="s">
        <v>632</v>
      </c>
      <c r="F15" s="187"/>
      <c r="G15" s="187"/>
      <c r="H15" s="187"/>
      <c r="I15" s="187"/>
      <c r="J15" s="187"/>
      <c r="K15" s="187"/>
      <c r="L15" s="187"/>
      <c r="M15" s="187"/>
      <c r="N15" s="187"/>
      <c r="O15" s="187"/>
      <c r="P15" s="187"/>
      <c r="Q15" s="187"/>
      <c r="R15" s="187"/>
      <c r="S15" s="187"/>
      <c r="T15" s="187"/>
      <c r="U15" s="187"/>
      <c r="V15" s="187"/>
      <c r="W15" s="187"/>
      <c r="X15" s="187"/>
      <c r="Y15" s="187"/>
    </row>
    <row r="16" spans="1:27" s="1" customFormat="1" ht="15.75" x14ac:dyDescent="0.25">
      <c r="E16" s="188" t="s">
        <v>10</v>
      </c>
      <c r="F16" s="188"/>
      <c r="G16" s="188"/>
      <c r="H16" s="188"/>
      <c r="I16" s="188"/>
      <c r="J16" s="188"/>
      <c r="K16" s="188"/>
      <c r="L16" s="188"/>
      <c r="M16" s="188"/>
      <c r="N16" s="188"/>
      <c r="O16" s="188"/>
      <c r="P16" s="188"/>
      <c r="Q16" s="188"/>
      <c r="R16" s="188"/>
      <c r="S16" s="188"/>
      <c r="T16" s="188"/>
      <c r="U16" s="188"/>
      <c r="V16" s="188"/>
      <c r="W16" s="188"/>
      <c r="X16" s="188"/>
      <c r="Y16" s="188"/>
    </row>
    <row r="19" spans="1:27" s="9" customFormat="1" ht="18.75" x14ac:dyDescent="0.3">
      <c r="A19" s="189" t="s">
        <v>124</v>
      </c>
      <c r="B19" s="189"/>
      <c r="C19" s="189"/>
      <c r="D19" s="189"/>
      <c r="E19" s="189"/>
      <c r="F19" s="189"/>
      <c r="G19" s="189"/>
      <c r="H19" s="189"/>
      <c r="I19" s="189"/>
      <c r="J19" s="189"/>
      <c r="K19" s="189"/>
      <c r="L19" s="189"/>
      <c r="M19" s="189"/>
      <c r="N19" s="189"/>
      <c r="O19" s="189"/>
      <c r="P19" s="189"/>
      <c r="Q19" s="189"/>
      <c r="R19" s="189"/>
      <c r="S19" s="189"/>
      <c r="T19" s="189"/>
      <c r="U19" s="189"/>
      <c r="V19" s="189"/>
      <c r="W19" s="189"/>
      <c r="X19" s="189"/>
      <c r="Y19" s="189"/>
      <c r="Z19" s="189"/>
      <c r="AA19" s="189"/>
    </row>
    <row r="21" spans="1:27" s="1" customFormat="1" ht="15.75" x14ac:dyDescent="0.25">
      <c r="A21" s="192" t="s">
        <v>12</v>
      </c>
      <c r="B21" s="192" t="s">
        <v>125</v>
      </c>
      <c r="C21" s="192"/>
      <c r="D21" s="192" t="s">
        <v>126</v>
      </c>
      <c r="E21" s="192"/>
      <c r="F21" s="195" t="s">
        <v>84</v>
      </c>
      <c r="G21" s="195"/>
      <c r="H21" s="195"/>
      <c r="I21" s="195"/>
      <c r="J21" s="192" t="s">
        <v>127</v>
      </c>
      <c r="K21" s="192" t="s">
        <v>128</v>
      </c>
      <c r="L21" s="192"/>
      <c r="M21" s="192" t="s">
        <v>129</v>
      </c>
      <c r="N21" s="192"/>
      <c r="O21" s="192" t="s">
        <v>130</v>
      </c>
      <c r="P21" s="192"/>
      <c r="Q21" s="192" t="s">
        <v>131</v>
      </c>
      <c r="R21" s="192"/>
      <c r="S21" s="192" t="s">
        <v>132</v>
      </c>
      <c r="T21" s="192" t="s">
        <v>133</v>
      </c>
      <c r="U21" s="192" t="s">
        <v>134</v>
      </c>
      <c r="V21" s="192" t="s">
        <v>135</v>
      </c>
      <c r="W21" s="192"/>
      <c r="X21" s="195" t="s">
        <v>104</v>
      </c>
      <c r="Y21" s="195"/>
      <c r="Z21" s="195" t="s">
        <v>105</v>
      </c>
      <c r="AA21" s="195"/>
    </row>
    <row r="22" spans="1:27" s="1" customFormat="1" ht="110.25" x14ac:dyDescent="0.25">
      <c r="A22" s="197"/>
      <c r="B22" s="198"/>
      <c r="C22" s="199"/>
      <c r="D22" s="198"/>
      <c r="E22" s="199"/>
      <c r="F22" s="195" t="s">
        <v>136</v>
      </c>
      <c r="G22" s="195"/>
      <c r="H22" s="195" t="s">
        <v>137</v>
      </c>
      <c r="I22" s="195"/>
      <c r="J22" s="193"/>
      <c r="K22" s="198"/>
      <c r="L22" s="199"/>
      <c r="M22" s="198"/>
      <c r="N22" s="199"/>
      <c r="O22" s="198"/>
      <c r="P22" s="199"/>
      <c r="Q22" s="198"/>
      <c r="R22" s="199"/>
      <c r="S22" s="193"/>
      <c r="T22" s="193"/>
      <c r="U22" s="193"/>
      <c r="V22" s="198"/>
      <c r="W22" s="199"/>
      <c r="X22" s="5" t="s">
        <v>106</v>
      </c>
      <c r="Y22" s="5" t="s">
        <v>107</v>
      </c>
      <c r="Z22" s="5" t="s">
        <v>108</v>
      </c>
      <c r="AA22" s="5" t="s">
        <v>109</v>
      </c>
    </row>
    <row r="23" spans="1:27" s="1" customFormat="1" ht="15.75" x14ac:dyDescent="0.25">
      <c r="A23" s="193"/>
      <c r="B23" s="5" t="s">
        <v>110</v>
      </c>
      <c r="C23" s="5" t="s">
        <v>111</v>
      </c>
      <c r="D23" s="5" t="s">
        <v>110</v>
      </c>
      <c r="E23" s="5" t="s">
        <v>111</v>
      </c>
      <c r="F23" s="5" t="s">
        <v>110</v>
      </c>
      <c r="G23" s="5" t="s">
        <v>111</v>
      </c>
      <c r="H23" s="5" t="s">
        <v>110</v>
      </c>
      <c r="I23" s="5" t="s">
        <v>111</v>
      </c>
      <c r="J23" s="5" t="s">
        <v>110</v>
      </c>
      <c r="K23" s="5" t="s">
        <v>110</v>
      </c>
      <c r="L23" s="5" t="s">
        <v>111</v>
      </c>
      <c r="M23" s="5" t="s">
        <v>110</v>
      </c>
      <c r="N23" s="5" t="s">
        <v>111</v>
      </c>
      <c r="O23" s="5" t="s">
        <v>110</v>
      </c>
      <c r="P23" s="5" t="s">
        <v>111</v>
      </c>
      <c r="Q23" s="5" t="s">
        <v>110</v>
      </c>
      <c r="R23" s="5" t="s">
        <v>111</v>
      </c>
      <c r="S23" s="5" t="s">
        <v>110</v>
      </c>
      <c r="T23" s="5" t="s">
        <v>110</v>
      </c>
      <c r="U23" s="5" t="s">
        <v>110</v>
      </c>
      <c r="V23" s="5" t="s">
        <v>110</v>
      </c>
      <c r="W23" s="5" t="s">
        <v>111</v>
      </c>
      <c r="X23" s="5" t="s">
        <v>110</v>
      </c>
      <c r="Y23" s="5" t="s">
        <v>110</v>
      </c>
      <c r="Z23" s="5" t="s">
        <v>110</v>
      </c>
      <c r="AA23" s="5" t="s">
        <v>110</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58</v>
      </c>
      <c r="R24" s="5" t="s">
        <v>61</v>
      </c>
      <c r="S24" s="5" t="s">
        <v>64</v>
      </c>
      <c r="T24" s="5" t="s">
        <v>66</v>
      </c>
      <c r="U24" s="5" t="s">
        <v>68</v>
      </c>
      <c r="V24" s="5" t="s">
        <v>70</v>
      </c>
      <c r="W24" s="5" t="s">
        <v>72</v>
      </c>
      <c r="X24" s="5" t="s">
        <v>138</v>
      </c>
      <c r="Y24" s="5" t="s">
        <v>139</v>
      </c>
      <c r="Z24" s="5" t="s">
        <v>140</v>
      </c>
      <c r="AA24" s="5" t="s">
        <v>141</v>
      </c>
    </row>
    <row r="25" spans="1:27" s="6" customFormat="1" ht="15.75"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c r="U25" s="10" t="s">
        <v>60</v>
      </c>
      <c r="V25" s="10" t="s">
        <v>60</v>
      </c>
      <c r="W25" s="10" t="s">
        <v>60</v>
      </c>
      <c r="X25" s="10" t="s">
        <v>60</v>
      </c>
      <c r="Y25" s="10" t="s">
        <v>60</v>
      </c>
      <c r="Z25" s="10" t="s">
        <v>60</v>
      </c>
      <c r="AA25" s="10"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25" workbookViewId="0">
      <selection activeCell="C32" sqref="C32"/>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90" t="s">
        <v>3</v>
      </c>
      <c r="B5" s="190"/>
      <c r="C5" s="190"/>
    </row>
    <row r="7" spans="1:3" ht="18.75" x14ac:dyDescent="0.3">
      <c r="A7" s="191" t="s">
        <v>4</v>
      </c>
      <c r="B7" s="191"/>
      <c r="C7" s="191"/>
    </row>
    <row r="9" spans="1:3" x14ac:dyDescent="0.25">
      <c r="A9" s="190" t="s">
        <v>5</v>
      </c>
      <c r="B9" s="190"/>
      <c r="C9" s="190"/>
    </row>
    <row r="10" spans="1:3" x14ac:dyDescent="0.25">
      <c r="A10" s="188" t="s">
        <v>6</v>
      </c>
      <c r="B10" s="188"/>
      <c r="C10" s="188"/>
    </row>
    <row r="12" spans="1:3" x14ac:dyDescent="0.25">
      <c r="A12" s="190" t="s">
        <v>7</v>
      </c>
      <c r="B12" s="190"/>
      <c r="C12" s="190"/>
    </row>
    <row r="13" spans="1:3" x14ac:dyDescent="0.25">
      <c r="A13" s="188" t="s">
        <v>8</v>
      </c>
      <c r="B13" s="188"/>
      <c r="C13" s="188"/>
    </row>
    <row r="15" spans="1:3" x14ac:dyDescent="0.25">
      <c r="A15" s="187" t="s">
        <v>632</v>
      </c>
      <c r="B15" s="187"/>
      <c r="C15" s="187"/>
    </row>
    <row r="16" spans="1:3" x14ac:dyDescent="0.25">
      <c r="A16" s="188" t="s">
        <v>10</v>
      </c>
      <c r="B16" s="188"/>
      <c r="C16" s="188"/>
    </row>
    <row r="18" spans="1:3" ht="18.75" x14ac:dyDescent="0.3">
      <c r="A18" s="194" t="s">
        <v>142</v>
      </c>
      <c r="B18" s="194"/>
      <c r="C18" s="194"/>
    </row>
    <row r="20" spans="1:3" x14ac:dyDescent="0.25">
      <c r="A20" s="14" t="s">
        <v>12</v>
      </c>
      <c r="B20" s="2" t="s">
        <v>13</v>
      </c>
      <c r="C20" s="2" t="s">
        <v>14</v>
      </c>
    </row>
    <row r="21" spans="1:3" x14ac:dyDescent="0.25">
      <c r="A21" s="2" t="s">
        <v>15</v>
      </c>
      <c r="B21" s="2" t="s">
        <v>16</v>
      </c>
      <c r="C21" s="2" t="s">
        <v>17</v>
      </c>
    </row>
    <row r="22" spans="1:3" ht="189" x14ac:dyDescent="0.25">
      <c r="A22" s="3" t="s">
        <v>15</v>
      </c>
      <c r="B22" s="3" t="s">
        <v>143</v>
      </c>
      <c r="C22" s="5" t="s">
        <v>144</v>
      </c>
    </row>
    <row r="23" spans="1:3" ht="78.75" x14ac:dyDescent="0.25">
      <c r="A23" s="3" t="s">
        <v>16</v>
      </c>
      <c r="B23" s="3" t="s">
        <v>145</v>
      </c>
      <c r="C23" s="5" t="s">
        <v>146</v>
      </c>
    </row>
    <row r="24" spans="1:3" ht="63" x14ac:dyDescent="0.25">
      <c r="A24" s="3" t="s">
        <v>17</v>
      </c>
      <c r="B24" s="3" t="s">
        <v>147</v>
      </c>
      <c r="C24" s="5" t="s">
        <v>9</v>
      </c>
    </row>
    <row r="25" spans="1:3" ht="31.5" x14ac:dyDescent="0.25">
      <c r="A25" s="3" t="s">
        <v>24</v>
      </c>
      <c r="B25" s="3" t="s">
        <v>148</v>
      </c>
      <c r="C25" s="170" t="s">
        <v>723</v>
      </c>
    </row>
    <row r="26" spans="1:3" ht="31.5" x14ac:dyDescent="0.25">
      <c r="A26" s="3" t="s">
        <v>27</v>
      </c>
      <c r="B26" s="3" t="s">
        <v>149</v>
      </c>
      <c r="C26" s="5" t="s">
        <v>150</v>
      </c>
    </row>
    <row r="27" spans="1:3" ht="110.25" x14ac:dyDescent="0.25">
      <c r="A27" s="3" t="s">
        <v>30</v>
      </c>
      <c r="B27" s="3" t="s">
        <v>151</v>
      </c>
      <c r="C27" s="5" t="s">
        <v>152</v>
      </c>
    </row>
    <row r="28" spans="1:3" x14ac:dyDescent="0.25">
      <c r="A28" s="3" t="s">
        <v>33</v>
      </c>
      <c r="B28" s="3" t="s">
        <v>153</v>
      </c>
      <c r="C28" s="5" t="s">
        <v>154</v>
      </c>
    </row>
    <row r="29" spans="1:3" x14ac:dyDescent="0.25">
      <c r="A29" s="3" t="s">
        <v>35</v>
      </c>
      <c r="B29" s="3" t="s">
        <v>155</v>
      </c>
      <c r="C29" s="5" t="s">
        <v>156</v>
      </c>
    </row>
    <row r="30" spans="1:3" x14ac:dyDescent="0.25">
      <c r="A30" s="3" t="s">
        <v>37</v>
      </c>
      <c r="B30" s="3" t="s">
        <v>157</v>
      </c>
      <c r="C30" s="5" t="s">
        <v>719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A9" sqref="A9:Z9"/>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190" t="s">
        <v>3</v>
      </c>
      <c r="B4" s="190"/>
      <c r="C4" s="190"/>
      <c r="D4" s="190"/>
      <c r="E4" s="190"/>
      <c r="F4" s="190"/>
      <c r="G4" s="190"/>
      <c r="H4" s="190"/>
      <c r="I4" s="190"/>
      <c r="J4" s="190"/>
      <c r="K4" s="190"/>
      <c r="L4" s="190"/>
      <c r="M4" s="190"/>
      <c r="N4" s="190"/>
      <c r="O4" s="190"/>
      <c r="P4" s="190"/>
      <c r="Q4" s="190"/>
      <c r="R4" s="190"/>
      <c r="S4" s="190"/>
      <c r="T4" s="190"/>
      <c r="U4" s="190"/>
      <c r="V4" s="190"/>
      <c r="W4" s="190"/>
      <c r="X4" s="190"/>
      <c r="Y4" s="190"/>
      <c r="Z4" s="190"/>
    </row>
    <row r="6" spans="1:26" ht="18.75" x14ac:dyDescent="0.3">
      <c r="A6" s="191" t="s">
        <v>4</v>
      </c>
      <c r="B6" s="191"/>
      <c r="C6" s="191"/>
      <c r="D6" s="191"/>
      <c r="E6" s="191"/>
      <c r="F6" s="191"/>
      <c r="G6" s="191"/>
      <c r="H6" s="191"/>
      <c r="I6" s="191"/>
      <c r="J6" s="191"/>
      <c r="K6" s="191"/>
      <c r="L6" s="191"/>
      <c r="M6" s="191"/>
      <c r="N6" s="191"/>
      <c r="O6" s="191"/>
      <c r="P6" s="191"/>
      <c r="Q6" s="191"/>
      <c r="R6" s="191"/>
      <c r="S6" s="191"/>
      <c r="T6" s="191"/>
      <c r="U6" s="191"/>
      <c r="V6" s="191"/>
      <c r="W6" s="191"/>
      <c r="X6" s="191"/>
      <c r="Y6" s="191"/>
      <c r="Z6" s="191"/>
    </row>
    <row r="8" spans="1:26" ht="15.75" x14ac:dyDescent="0.25">
      <c r="A8" s="190" t="s">
        <v>5</v>
      </c>
      <c r="B8" s="190"/>
      <c r="C8" s="190"/>
      <c r="D8" s="190"/>
      <c r="E8" s="190"/>
      <c r="F8" s="190"/>
      <c r="G8" s="190"/>
      <c r="H8" s="190"/>
      <c r="I8" s="190"/>
      <c r="J8" s="190"/>
      <c r="K8" s="190"/>
      <c r="L8" s="190"/>
      <c r="M8" s="190"/>
      <c r="N8" s="190"/>
      <c r="O8" s="190"/>
      <c r="P8" s="190"/>
      <c r="Q8" s="190"/>
      <c r="R8" s="190"/>
      <c r="S8" s="190"/>
      <c r="T8" s="190"/>
      <c r="U8" s="190"/>
      <c r="V8" s="190"/>
      <c r="W8" s="190"/>
      <c r="X8" s="190"/>
      <c r="Y8" s="190"/>
      <c r="Z8" s="190"/>
    </row>
    <row r="9" spans="1:26" ht="15.75" x14ac:dyDescent="0.25">
      <c r="A9" s="188" t="s">
        <v>6</v>
      </c>
      <c r="B9" s="188"/>
      <c r="C9" s="188"/>
      <c r="D9" s="188"/>
      <c r="E9" s="188"/>
      <c r="F9" s="188"/>
      <c r="G9" s="188"/>
      <c r="H9" s="188"/>
      <c r="I9" s="188"/>
      <c r="J9" s="188"/>
      <c r="K9" s="188"/>
      <c r="L9" s="188"/>
      <c r="M9" s="188"/>
      <c r="N9" s="188"/>
      <c r="O9" s="188"/>
      <c r="P9" s="188"/>
      <c r="Q9" s="188"/>
      <c r="R9" s="188"/>
      <c r="S9" s="188"/>
      <c r="T9" s="188"/>
      <c r="U9" s="188"/>
      <c r="V9" s="188"/>
      <c r="W9" s="188"/>
      <c r="X9" s="188"/>
      <c r="Y9" s="188"/>
      <c r="Z9" s="188"/>
    </row>
    <row r="11" spans="1:26" ht="15.75" x14ac:dyDescent="0.25">
      <c r="A11" s="190" t="s">
        <v>7</v>
      </c>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row>
    <row r="12" spans="1:26" ht="15.75" x14ac:dyDescent="0.25">
      <c r="A12" s="188" t="s">
        <v>8</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row>
    <row r="14" spans="1:26" ht="15.75" x14ac:dyDescent="0.25">
      <c r="A14" s="187" t="s">
        <v>632</v>
      </c>
      <c r="B14" s="187"/>
      <c r="C14" s="187"/>
      <c r="D14" s="187"/>
      <c r="E14" s="187"/>
      <c r="F14" s="187"/>
      <c r="G14" s="187"/>
      <c r="H14" s="187"/>
      <c r="I14" s="187"/>
      <c r="J14" s="187"/>
      <c r="K14" s="187"/>
      <c r="L14" s="187"/>
      <c r="M14" s="187"/>
      <c r="N14" s="187"/>
      <c r="O14" s="187"/>
      <c r="P14" s="187"/>
      <c r="Q14" s="187"/>
      <c r="R14" s="187"/>
      <c r="S14" s="187"/>
      <c r="T14" s="187"/>
      <c r="U14" s="187"/>
      <c r="V14" s="187"/>
      <c r="W14" s="187"/>
      <c r="X14" s="187"/>
      <c r="Y14" s="187"/>
      <c r="Z14" s="187"/>
    </row>
    <row r="15" spans="1:26" ht="15.75" x14ac:dyDescent="0.25">
      <c r="A15" s="188" t="s">
        <v>10</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200" t="s">
        <v>158</v>
      </c>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row>
    <row r="23" spans="1:26" s="16" customFormat="1" ht="15.75" x14ac:dyDescent="0.25">
      <c r="A23" s="201" t="s">
        <v>159</v>
      </c>
      <c r="B23" s="201"/>
      <c r="C23" s="201"/>
      <c r="D23" s="201"/>
      <c r="E23" s="201"/>
      <c r="F23" s="201"/>
      <c r="G23" s="201"/>
      <c r="H23" s="201"/>
      <c r="I23" s="201"/>
      <c r="J23" s="201"/>
      <c r="K23" s="201"/>
      <c r="L23" s="201"/>
      <c r="M23" s="202" t="s">
        <v>160</v>
      </c>
      <c r="N23" s="202"/>
      <c r="O23" s="202"/>
      <c r="P23" s="202"/>
      <c r="Q23" s="202"/>
      <c r="R23" s="202"/>
      <c r="S23" s="202"/>
      <c r="T23" s="202"/>
      <c r="U23" s="202"/>
      <c r="V23" s="202"/>
      <c r="W23" s="202"/>
      <c r="X23" s="202"/>
      <c r="Y23" s="202"/>
      <c r="Z23" s="202"/>
    </row>
    <row r="24" spans="1:26" s="16" customFormat="1" ht="220.5" x14ac:dyDescent="0.25">
      <c r="A24" s="5" t="s">
        <v>161</v>
      </c>
      <c r="B24" s="5" t="s">
        <v>162</v>
      </c>
      <c r="C24" s="5" t="s">
        <v>163</v>
      </c>
      <c r="D24" s="5" t="s">
        <v>164</v>
      </c>
      <c r="E24" s="5" t="s">
        <v>165</v>
      </c>
      <c r="F24" s="5" t="s">
        <v>166</v>
      </c>
      <c r="G24" s="5" t="s">
        <v>167</v>
      </c>
      <c r="H24" s="5" t="s">
        <v>168</v>
      </c>
      <c r="I24" s="5" t="s">
        <v>169</v>
      </c>
      <c r="J24" s="5" t="s">
        <v>170</v>
      </c>
      <c r="K24" s="5" t="s">
        <v>171</v>
      </c>
      <c r="L24" s="5" t="s">
        <v>172</v>
      </c>
      <c r="M24" s="5" t="s">
        <v>173</v>
      </c>
      <c r="N24" s="5" t="s">
        <v>174</v>
      </c>
      <c r="O24" s="5" t="s">
        <v>175</v>
      </c>
      <c r="P24" s="5" t="s">
        <v>176</v>
      </c>
      <c r="Q24" s="5" t="s">
        <v>177</v>
      </c>
      <c r="R24" s="5" t="s">
        <v>168</v>
      </c>
      <c r="S24" s="5" t="s">
        <v>178</v>
      </c>
      <c r="T24" s="5" t="s">
        <v>179</v>
      </c>
      <c r="U24" s="5" t="s">
        <v>180</v>
      </c>
      <c r="V24" s="5" t="s">
        <v>177</v>
      </c>
      <c r="W24" s="5" t="s">
        <v>181</v>
      </c>
      <c r="X24" s="5" t="s">
        <v>182</v>
      </c>
      <c r="Y24" s="5" t="s">
        <v>183</v>
      </c>
      <c r="Z24" s="5" t="s">
        <v>184</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61</v>
      </c>
      <c r="U25" s="14" t="s">
        <v>64</v>
      </c>
      <c r="V25" s="14" t="s">
        <v>66</v>
      </c>
      <c r="W25" s="14" t="s">
        <v>68</v>
      </c>
      <c r="X25" s="14" t="s">
        <v>70</v>
      </c>
      <c r="Y25" s="14" t="s">
        <v>72</v>
      </c>
      <c r="Z25" s="14" t="s">
        <v>138</v>
      </c>
    </row>
    <row r="26" spans="1:26" s="10" customFormat="1" ht="15.75" x14ac:dyDescent="0.25">
      <c r="A26" s="10" t="s">
        <v>60</v>
      </c>
      <c r="B26" s="10" t="s">
        <v>60</v>
      </c>
      <c r="C26" s="10" t="s">
        <v>60</v>
      </c>
      <c r="D26" s="10" t="s">
        <v>60</v>
      </c>
      <c r="E26" s="10" t="s">
        <v>60</v>
      </c>
      <c r="F26" s="10" t="s">
        <v>60</v>
      </c>
      <c r="G26" s="10" t="s">
        <v>60</v>
      </c>
      <c r="H26" s="10" t="s">
        <v>60</v>
      </c>
      <c r="I26" s="10" t="s">
        <v>60</v>
      </c>
      <c r="J26" s="10" t="s">
        <v>60</v>
      </c>
      <c r="K26" s="10" t="s">
        <v>60</v>
      </c>
      <c r="L26" s="10" t="s">
        <v>60</v>
      </c>
      <c r="M26" s="10" t="s">
        <v>60</v>
      </c>
      <c r="N26" s="10" t="s">
        <v>60</v>
      </c>
      <c r="O26" s="10" t="s">
        <v>60</v>
      </c>
      <c r="P26" s="10" t="s">
        <v>60</v>
      </c>
      <c r="Q26" s="10" t="s">
        <v>60</v>
      </c>
      <c r="R26" s="10" t="s">
        <v>60</v>
      </c>
      <c r="S26" s="10" t="s">
        <v>60</v>
      </c>
      <c r="T26" s="10" t="s">
        <v>60</v>
      </c>
      <c r="U26" s="10" t="s">
        <v>60</v>
      </c>
      <c r="V26" s="10" t="s">
        <v>60</v>
      </c>
      <c r="W26" s="10" t="s">
        <v>60</v>
      </c>
      <c r="X26" s="10" t="s">
        <v>60</v>
      </c>
      <c r="Y26" s="10" t="s">
        <v>60</v>
      </c>
      <c r="Z26" s="10"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4" workbookViewId="0">
      <selection activeCell="S17" sqref="S17"/>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185</v>
      </c>
      <c r="M1" s="1" t="s">
        <v>0</v>
      </c>
    </row>
    <row r="2" spans="1:15" ht="15.75" x14ac:dyDescent="0.25">
      <c r="C2" s="1" t="s">
        <v>185</v>
      </c>
      <c r="M2" s="1" t="s">
        <v>1</v>
      </c>
    </row>
    <row r="3" spans="1:15" ht="15.75" x14ac:dyDescent="0.25">
      <c r="C3" s="1" t="s">
        <v>185</v>
      </c>
      <c r="M3" s="1" t="s">
        <v>2</v>
      </c>
    </row>
    <row r="4" spans="1:15" ht="15" x14ac:dyDescent="0.25"/>
    <row r="5" spans="1:15" ht="15.75" x14ac:dyDescent="0.25">
      <c r="A5" s="190" t="s">
        <v>3</v>
      </c>
      <c r="B5" s="190"/>
      <c r="C5" s="190"/>
      <c r="D5" s="190"/>
      <c r="E5" s="190"/>
      <c r="F5" s="190"/>
      <c r="G5" s="190"/>
      <c r="H5" s="190"/>
      <c r="I5" s="190"/>
      <c r="J5" s="190"/>
      <c r="K5" s="190"/>
      <c r="L5" s="190"/>
      <c r="M5" s="190"/>
      <c r="N5" s="190"/>
      <c r="O5" s="190"/>
    </row>
    <row r="6" spans="1:15" ht="15" x14ac:dyDescent="0.25"/>
    <row r="7" spans="1:15" ht="18.75" x14ac:dyDescent="0.3">
      <c r="A7" s="191" t="s">
        <v>4</v>
      </c>
      <c r="B7" s="191"/>
      <c r="C7" s="191"/>
      <c r="D7" s="191"/>
      <c r="E7" s="191"/>
      <c r="F7" s="191"/>
      <c r="G7" s="191"/>
      <c r="H7" s="191"/>
      <c r="I7" s="191"/>
      <c r="J7" s="191"/>
      <c r="K7" s="191"/>
      <c r="L7" s="191"/>
      <c r="M7" s="191"/>
      <c r="N7" s="191"/>
      <c r="O7" s="191"/>
    </row>
    <row r="8" spans="1:15" ht="15" x14ac:dyDescent="0.25"/>
    <row r="9" spans="1:15" ht="15.75" x14ac:dyDescent="0.25">
      <c r="A9" s="190" t="s">
        <v>5</v>
      </c>
      <c r="B9" s="190"/>
      <c r="C9" s="190"/>
      <c r="D9" s="190"/>
      <c r="E9" s="190"/>
      <c r="F9" s="190"/>
      <c r="G9" s="190"/>
      <c r="H9" s="190"/>
      <c r="I9" s="190"/>
      <c r="J9" s="190"/>
      <c r="K9" s="190"/>
      <c r="L9" s="190"/>
      <c r="M9" s="190"/>
      <c r="N9" s="190"/>
      <c r="O9" s="190"/>
    </row>
    <row r="10" spans="1:15" ht="15.75" x14ac:dyDescent="0.25">
      <c r="A10" s="188" t="s">
        <v>6</v>
      </c>
      <c r="B10" s="188"/>
      <c r="C10" s="188"/>
      <c r="D10" s="188"/>
      <c r="E10" s="188"/>
      <c r="F10" s="188"/>
      <c r="G10" s="188"/>
      <c r="H10" s="188"/>
      <c r="I10" s="188"/>
      <c r="J10" s="188"/>
      <c r="K10" s="188"/>
      <c r="L10" s="188"/>
      <c r="M10" s="188"/>
      <c r="N10" s="188"/>
      <c r="O10" s="188"/>
    </row>
    <row r="11" spans="1:15" ht="15" x14ac:dyDescent="0.25"/>
    <row r="12" spans="1:15" ht="15.75" x14ac:dyDescent="0.25">
      <c r="A12" s="190" t="s">
        <v>7</v>
      </c>
      <c r="B12" s="190"/>
      <c r="C12" s="190"/>
      <c r="D12" s="190"/>
      <c r="E12" s="190"/>
      <c r="F12" s="190"/>
      <c r="G12" s="190"/>
      <c r="H12" s="190"/>
      <c r="I12" s="190"/>
      <c r="J12" s="190"/>
      <c r="K12" s="190"/>
      <c r="L12" s="190"/>
      <c r="M12" s="190"/>
      <c r="N12" s="190"/>
      <c r="O12" s="190"/>
    </row>
    <row r="13" spans="1:15" ht="15.75" x14ac:dyDescent="0.25">
      <c r="A13" s="188" t="s">
        <v>8</v>
      </c>
      <c r="B13" s="188"/>
      <c r="C13" s="188"/>
      <c r="D13" s="188"/>
      <c r="E13" s="188"/>
      <c r="F13" s="188"/>
      <c r="G13" s="188"/>
      <c r="H13" s="188"/>
      <c r="I13" s="188"/>
      <c r="J13" s="188"/>
      <c r="K13" s="188"/>
      <c r="L13" s="188"/>
      <c r="M13" s="188"/>
      <c r="N13" s="188"/>
      <c r="O13" s="188"/>
    </row>
    <row r="14" spans="1:15" ht="15" x14ac:dyDescent="0.25"/>
    <row r="15" spans="1:15" ht="15.75" x14ac:dyDescent="0.25">
      <c r="A15" s="187" t="s">
        <v>632</v>
      </c>
      <c r="B15" s="187"/>
      <c r="C15" s="187"/>
      <c r="D15" s="187"/>
      <c r="E15" s="187"/>
      <c r="F15" s="187"/>
      <c r="G15" s="187"/>
      <c r="H15" s="187"/>
      <c r="I15" s="187"/>
      <c r="J15" s="187"/>
      <c r="K15" s="187"/>
      <c r="L15" s="187"/>
      <c r="M15" s="187"/>
      <c r="N15" s="187"/>
      <c r="O15" s="187"/>
    </row>
    <row r="16" spans="1:15" ht="15.75" x14ac:dyDescent="0.25">
      <c r="A16" s="188" t="s">
        <v>10</v>
      </c>
      <c r="B16" s="188"/>
      <c r="C16" s="188"/>
      <c r="D16" s="188"/>
      <c r="E16" s="188"/>
      <c r="F16" s="188"/>
      <c r="G16" s="188"/>
      <c r="H16" s="188"/>
      <c r="I16" s="188"/>
      <c r="J16" s="188"/>
      <c r="K16" s="188"/>
      <c r="L16" s="188"/>
      <c r="M16" s="188"/>
      <c r="N16" s="188"/>
      <c r="O16" s="188"/>
    </row>
    <row r="17" spans="1:15" ht="15" x14ac:dyDescent="0.25"/>
    <row r="18" spans="1:15" ht="18.75" x14ac:dyDescent="0.3">
      <c r="A18" s="194" t="s">
        <v>186</v>
      </c>
      <c r="B18" s="194"/>
      <c r="C18" s="194"/>
      <c r="D18" s="194"/>
      <c r="E18" s="194"/>
      <c r="F18" s="194"/>
      <c r="G18" s="194"/>
      <c r="H18" s="194"/>
      <c r="I18" s="194"/>
      <c r="J18" s="194"/>
      <c r="K18" s="194"/>
      <c r="L18" s="194"/>
      <c r="M18" s="194"/>
      <c r="N18" s="194"/>
      <c r="O18" s="194"/>
    </row>
    <row r="19" spans="1:15" ht="15.75" x14ac:dyDescent="0.25">
      <c r="A19" s="192" t="s">
        <v>12</v>
      </c>
      <c r="B19" s="192" t="s">
        <v>187</v>
      </c>
      <c r="C19" s="192" t="s">
        <v>188</v>
      </c>
      <c r="D19" s="192" t="s">
        <v>189</v>
      </c>
      <c r="E19" s="195" t="s">
        <v>190</v>
      </c>
      <c r="F19" s="195"/>
      <c r="G19" s="195"/>
      <c r="H19" s="195"/>
      <c r="I19" s="195"/>
      <c r="J19" s="195" t="s">
        <v>191</v>
      </c>
      <c r="K19" s="195"/>
      <c r="L19" s="195"/>
      <c r="M19" s="195"/>
      <c r="N19" s="195"/>
      <c r="O19" s="195"/>
    </row>
    <row r="20" spans="1:15" ht="15.75" x14ac:dyDescent="0.25">
      <c r="A20" s="193"/>
      <c r="B20" s="193"/>
      <c r="C20" s="193"/>
      <c r="D20" s="193"/>
      <c r="E20" s="2" t="s">
        <v>192</v>
      </c>
      <c r="F20" s="2" t="s">
        <v>193</v>
      </c>
      <c r="G20" s="2" t="s">
        <v>194</v>
      </c>
      <c r="H20" s="2" t="s">
        <v>195</v>
      </c>
      <c r="I20" s="2" t="s">
        <v>196</v>
      </c>
      <c r="J20" s="2" t="s">
        <v>154</v>
      </c>
      <c r="K20" s="2" t="s">
        <v>197</v>
      </c>
      <c r="L20" s="2" t="s">
        <v>198</v>
      </c>
      <c r="M20" s="2" t="s">
        <v>199</v>
      </c>
      <c r="N20" s="2" t="s">
        <v>200</v>
      </c>
      <c r="O20" s="2" t="s">
        <v>201</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0"/>
  <sheetViews>
    <sheetView topLeftCell="A76" workbookViewId="0">
      <selection activeCell="A25" sqref="A25:AT90"/>
    </sheetView>
  </sheetViews>
  <sheetFormatPr defaultColWidth="9" defaultRowHeight="11.45" customHeight="1" x14ac:dyDescent="0.25"/>
  <cols>
    <col min="1" max="1" width="29.85546875" style="8" customWidth="1"/>
    <col min="2" max="6" width="9" style="8" customWidth="1"/>
    <col min="7" max="12" width="13.28515625" style="8" customWidth="1"/>
    <col min="13" max="45" width="9" style="8" customWidth="1"/>
    <col min="46" max="46" width="13.28515625" style="8" customWidth="1"/>
  </cols>
  <sheetData>
    <row r="1" spans="1:12" ht="15.95" customHeight="1" x14ac:dyDescent="0.25">
      <c r="C1" s="1" t="s">
        <v>185</v>
      </c>
      <c r="J1" s="1" t="s">
        <v>0</v>
      </c>
    </row>
    <row r="2" spans="1:12" ht="15.95" customHeight="1" x14ac:dyDescent="0.25">
      <c r="C2" s="1" t="s">
        <v>185</v>
      </c>
      <c r="J2" s="1" t="s">
        <v>1</v>
      </c>
    </row>
    <row r="3" spans="1:12" ht="15.95" customHeight="1" x14ac:dyDescent="0.25">
      <c r="C3" s="1" t="s">
        <v>185</v>
      </c>
      <c r="J3" s="1" t="s">
        <v>2</v>
      </c>
    </row>
    <row r="4" spans="1:12" ht="15.95" customHeight="1" x14ac:dyDescent="0.25"/>
    <row r="5" spans="1:12" ht="15.95" customHeight="1" x14ac:dyDescent="0.25">
      <c r="A5" s="190" t="s">
        <v>3</v>
      </c>
      <c r="B5" s="190"/>
      <c r="C5" s="190"/>
      <c r="D5" s="190"/>
      <c r="E5" s="190"/>
      <c r="F5" s="190"/>
      <c r="G5" s="190"/>
      <c r="H5" s="190"/>
      <c r="I5" s="190"/>
      <c r="J5" s="190"/>
      <c r="K5" s="190"/>
      <c r="L5" s="190"/>
    </row>
    <row r="6" spans="1:12" ht="15.95" customHeight="1" x14ac:dyDescent="0.25"/>
    <row r="7" spans="1:12" ht="18.95" customHeight="1" x14ac:dyDescent="0.3">
      <c r="A7" s="191" t="s">
        <v>4</v>
      </c>
      <c r="B7" s="191"/>
      <c r="C7" s="191"/>
      <c r="D7" s="191"/>
      <c r="E7" s="191"/>
      <c r="F7" s="191"/>
      <c r="G7" s="191"/>
      <c r="H7" s="191"/>
      <c r="I7" s="191"/>
      <c r="J7" s="191"/>
      <c r="K7" s="191"/>
      <c r="L7" s="191"/>
    </row>
    <row r="8" spans="1:12" ht="15.95" customHeight="1" x14ac:dyDescent="0.25"/>
    <row r="9" spans="1:12" ht="15.95" customHeight="1" x14ac:dyDescent="0.25">
      <c r="A9" s="190" t="s">
        <v>5</v>
      </c>
      <c r="B9" s="190"/>
      <c r="C9" s="190"/>
      <c r="D9" s="190"/>
      <c r="E9" s="190"/>
      <c r="F9" s="190"/>
      <c r="G9" s="190"/>
      <c r="H9" s="190"/>
      <c r="I9" s="190"/>
      <c r="J9" s="190"/>
      <c r="K9" s="190"/>
      <c r="L9" s="190"/>
    </row>
    <row r="10" spans="1:12" ht="15.95" customHeight="1" x14ac:dyDescent="0.25">
      <c r="A10" s="188" t="s">
        <v>6</v>
      </c>
      <c r="B10" s="188"/>
      <c r="C10" s="188"/>
      <c r="D10" s="188"/>
      <c r="E10" s="188"/>
      <c r="F10" s="188"/>
      <c r="G10" s="188"/>
      <c r="H10" s="188"/>
      <c r="I10" s="188"/>
      <c r="J10" s="188"/>
      <c r="K10" s="188"/>
      <c r="L10" s="188"/>
    </row>
    <row r="11" spans="1:12" ht="15.95" customHeight="1" x14ac:dyDescent="0.25"/>
    <row r="12" spans="1:12" ht="15.95" customHeight="1" x14ac:dyDescent="0.25">
      <c r="A12" s="190" t="s">
        <v>7</v>
      </c>
      <c r="B12" s="190"/>
      <c r="C12" s="190"/>
      <c r="D12" s="190"/>
      <c r="E12" s="190"/>
      <c r="F12" s="190"/>
      <c r="G12" s="190"/>
      <c r="H12" s="190"/>
      <c r="I12" s="190"/>
      <c r="J12" s="190"/>
      <c r="K12" s="190"/>
      <c r="L12" s="190"/>
    </row>
    <row r="13" spans="1:12" ht="15.95" customHeight="1" x14ac:dyDescent="0.25">
      <c r="A13" s="188" t="s">
        <v>8</v>
      </c>
      <c r="B13" s="188"/>
      <c r="C13" s="188"/>
      <c r="D13" s="188"/>
      <c r="E13" s="188"/>
      <c r="F13" s="188"/>
      <c r="G13" s="188"/>
      <c r="H13" s="188"/>
      <c r="I13" s="188"/>
      <c r="J13" s="188"/>
      <c r="K13" s="188"/>
      <c r="L13" s="188"/>
    </row>
    <row r="14" spans="1:12" ht="15.95" customHeight="1" x14ac:dyDescent="0.25"/>
    <row r="15" spans="1:12" ht="32.1" customHeight="1" x14ac:dyDescent="0.25">
      <c r="A15" s="187" t="s">
        <v>632</v>
      </c>
      <c r="B15" s="187"/>
      <c r="C15" s="187"/>
      <c r="D15" s="187"/>
      <c r="E15" s="187"/>
      <c r="F15" s="187"/>
      <c r="G15" s="187"/>
      <c r="H15" s="187"/>
      <c r="I15" s="187"/>
      <c r="J15" s="187"/>
      <c r="K15" s="187"/>
      <c r="L15" s="187"/>
    </row>
    <row r="16" spans="1:12" ht="15.95" customHeight="1" x14ac:dyDescent="0.25">
      <c r="A16" s="188" t="s">
        <v>10</v>
      </c>
      <c r="B16" s="188"/>
      <c r="C16" s="188"/>
      <c r="D16" s="188"/>
      <c r="E16" s="188"/>
      <c r="F16" s="188"/>
      <c r="G16" s="188"/>
      <c r="H16" s="188"/>
      <c r="I16" s="188"/>
      <c r="J16" s="188"/>
      <c r="K16" s="188"/>
      <c r="L16" s="188"/>
    </row>
    <row r="17" spans="1:46" ht="15.95" customHeight="1" x14ac:dyDescent="0.25"/>
    <row r="18" spans="1:46" ht="18.95" customHeight="1" x14ac:dyDescent="0.3">
      <c r="A18" s="194" t="s">
        <v>202</v>
      </c>
      <c r="B18" s="194"/>
      <c r="C18" s="194"/>
      <c r="D18" s="194"/>
      <c r="E18" s="194"/>
      <c r="F18" s="194"/>
      <c r="G18" s="194"/>
      <c r="H18" s="194"/>
      <c r="I18" s="194"/>
      <c r="J18" s="194"/>
      <c r="K18" s="194"/>
      <c r="L18" s="194"/>
    </row>
    <row r="19" spans="1:46" ht="15.95" customHeight="1" x14ac:dyDescent="0.25"/>
    <row r="20" spans="1:46" ht="15.95" customHeight="1" x14ac:dyDescent="0.25"/>
    <row r="21" spans="1:46" ht="15.95" customHeight="1" x14ac:dyDescent="0.25"/>
    <row r="22" spans="1:46" ht="15.95" customHeight="1" x14ac:dyDescent="0.25"/>
    <row r="23" spans="1:46" ht="15.95" customHeight="1" x14ac:dyDescent="0.25"/>
    <row r="24" spans="1:46" ht="15.95" customHeight="1" thickBot="1" x14ac:dyDescent="0.3">
      <c r="A24" s="218" t="s">
        <v>203</v>
      </c>
      <c r="B24" s="218"/>
      <c r="C24" s="218"/>
      <c r="D24" s="218"/>
      <c r="E24" s="218" t="s">
        <v>204</v>
      </c>
      <c r="F24" s="218"/>
    </row>
    <row r="25" spans="1:46" ht="15.95" customHeight="1" thickBot="1" x14ac:dyDescent="0.3">
      <c r="A25" s="212" t="s">
        <v>205</v>
      </c>
      <c r="B25" s="212"/>
      <c r="C25" s="212"/>
      <c r="D25" s="212"/>
      <c r="E25" s="219">
        <v>483625060</v>
      </c>
      <c r="F25" s="219"/>
      <c r="G25" s="171"/>
      <c r="H25" s="220" t="s">
        <v>206</v>
      </c>
      <c r="I25" s="220"/>
      <c r="J25" s="220"/>
      <c r="K25" s="171"/>
      <c r="L25" s="171"/>
      <c r="M25" s="171"/>
      <c r="N25" s="171"/>
      <c r="O25" s="171"/>
      <c r="P25" s="171"/>
      <c r="Q25" s="171"/>
      <c r="R25" s="171"/>
      <c r="S25" s="171"/>
      <c r="T25" s="171"/>
      <c r="U25" s="171"/>
      <c r="V25" s="171"/>
      <c r="W25" s="171"/>
      <c r="X25" s="171"/>
      <c r="Y25" s="171"/>
      <c r="Z25" s="171"/>
      <c r="AA25" s="171"/>
      <c r="AB25" s="171"/>
      <c r="AC25" s="171"/>
      <c r="AD25" s="171"/>
      <c r="AE25" s="171"/>
      <c r="AF25" s="171"/>
      <c r="AG25" s="171"/>
      <c r="AH25" s="171"/>
      <c r="AI25" s="171"/>
      <c r="AJ25" s="171"/>
      <c r="AK25" s="171"/>
      <c r="AL25" s="171"/>
      <c r="AM25" s="171"/>
      <c r="AN25" s="171"/>
      <c r="AO25" s="171"/>
      <c r="AP25" s="171"/>
      <c r="AQ25" s="171"/>
      <c r="AR25" s="171"/>
      <c r="AS25" s="171"/>
      <c r="AT25" s="171"/>
    </row>
    <row r="26" spans="1:46" ht="15.95" customHeight="1" thickBot="1" x14ac:dyDescent="0.3">
      <c r="A26" s="214" t="s">
        <v>207</v>
      </c>
      <c r="B26" s="214"/>
      <c r="C26" s="214"/>
      <c r="D26" s="214"/>
      <c r="E26" s="213"/>
      <c r="F26" s="213"/>
      <c r="G26" s="172"/>
      <c r="H26" s="205" t="s">
        <v>208</v>
      </c>
      <c r="I26" s="205"/>
      <c r="J26" s="205"/>
      <c r="K26" s="211" t="s">
        <v>209</v>
      </c>
      <c r="L26" s="211"/>
      <c r="M26" s="171"/>
      <c r="N26" s="171"/>
      <c r="O26" s="171"/>
      <c r="P26" s="171"/>
      <c r="Q26" s="171"/>
      <c r="R26" s="171"/>
      <c r="S26" s="171"/>
      <c r="T26" s="171"/>
      <c r="U26" s="171"/>
      <c r="V26" s="171"/>
      <c r="W26" s="171"/>
      <c r="X26" s="171"/>
      <c r="Y26" s="171"/>
      <c r="Z26" s="171"/>
      <c r="AA26" s="171"/>
      <c r="AB26" s="171"/>
      <c r="AC26" s="171"/>
      <c r="AD26" s="171"/>
      <c r="AE26" s="171"/>
      <c r="AF26" s="171"/>
      <c r="AG26" s="171"/>
      <c r="AH26" s="171"/>
      <c r="AI26" s="171"/>
      <c r="AJ26" s="171"/>
      <c r="AK26" s="171"/>
      <c r="AL26" s="171"/>
      <c r="AM26" s="171"/>
      <c r="AN26" s="171"/>
      <c r="AO26" s="171"/>
      <c r="AP26" s="171"/>
      <c r="AQ26" s="171"/>
      <c r="AR26" s="171"/>
      <c r="AS26" s="171"/>
      <c r="AT26" s="171"/>
    </row>
    <row r="27" spans="1:46" ht="32.1" customHeight="1" thickBot="1" x14ac:dyDescent="0.3">
      <c r="A27" s="214" t="s">
        <v>210</v>
      </c>
      <c r="B27" s="214"/>
      <c r="C27" s="214"/>
      <c r="D27" s="214"/>
      <c r="E27" s="215">
        <v>30</v>
      </c>
      <c r="F27" s="215"/>
      <c r="G27" s="172"/>
      <c r="H27" s="205" t="s">
        <v>211</v>
      </c>
      <c r="I27" s="205"/>
      <c r="J27" s="205"/>
      <c r="K27" s="211" t="s">
        <v>209</v>
      </c>
      <c r="L27" s="211"/>
      <c r="M27" s="171"/>
      <c r="N27" s="171"/>
      <c r="O27" s="171"/>
      <c r="P27" s="171"/>
      <c r="Q27" s="171"/>
      <c r="R27" s="171"/>
      <c r="S27" s="171"/>
      <c r="T27" s="171"/>
      <c r="U27" s="171"/>
      <c r="V27" s="171"/>
      <c r="W27" s="171"/>
      <c r="X27" s="171"/>
      <c r="Y27" s="171"/>
      <c r="Z27" s="171"/>
      <c r="AA27" s="171"/>
      <c r="AB27" s="171"/>
      <c r="AC27" s="171"/>
      <c r="AD27" s="171"/>
      <c r="AE27" s="171"/>
      <c r="AF27" s="171"/>
      <c r="AG27" s="171"/>
      <c r="AH27" s="171"/>
      <c r="AI27" s="171"/>
      <c r="AJ27" s="171"/>
      <c r="AK27" s="171"/>
      <c r="AL27" s="171"/>
      <c r="AM27" s="171"/>
      <c r="AN27" s="171"/>
      <c r="AO27" s="171"/>
      <c r="AP27" s="171"/>
      <c r="AQ27" s="171"/>
      <c r="AR27" s="171"/>
      <c r="AS27" s="171"/>
      <c r="AT27" s="171"/>
    </row>
    <row r="28" spans="1:46" ht="48" customHeight="1" thickBot="1" x14ac:dyDescent="0.3">
      <c r="A28" s="217" t="s">
        <v>212</v>
      </c>
      <c r="B28" s="217"/>
      <c r="C28" s="217"/>
      <c r="D28" s="217"/>
      <c r="E28" s="215">
        <v>1</v>
      </c>
      <c r="F28" s="215"/>
      <c r="G28" s="172"/>
      <c r="H28" s="205" t="s">
        <v>213</v>
      </c>
      <c r="I28" s="205"/>
      <c r="J28" s="205"/>
      <c r="K28" s="211" t="s">
        <v>724</v>
      </c>
      <c r="L28" s="211"/>
      <c r="M28" s="171"/>
      <c r="N28" s="171"/>
      <c r="O28" s="171"/>
      <c r="P28" s="171"/>
      <c r="Q28" s="171"/>
      <c r="R28" s="171"/>
      <c r="S28" s="171"/>
      <c r="T28" s="171"/>
      <c r="U28" s="171"/>
      <c r="V28" s="171"/>
      <c r="W28" s="171"/>
      <c r="X28" s="171"/>
      <c r="Y28" s="171"/>
      <c r="Z28" s="171"/>
      <c r="AA28" s="171"/>
      <c r="AB28" s="171"/>
      <c r="AC28" s="171"/>
      <c r="AD28" s="171"/>
      <c r="AE28" s="171"/>
      <c r="AF28" s="171"/>
      <c r="AG28" s="171"/>
      <c r="AH28" s="171"/>
      <c r="AI28" s="171"/>
      <c r="AJ28" s="171"/>
      <c r="AK28" s="171"/>
      <c r="AL28" s="171"/>
      <c r="AM28" s="171"/>
      <c r="AN28" s="171"/>
      <c r="AO28" s="171"/>
      <c r="AP28" s="171"/>
      <c r="AQ28" s="171"/>
      <c r="AR28" s="171"/>
      <c r="AS28" s="171"/>
      <c r="AT28" s="171"/>
    </row>
    <row r="29" spans="1:46" ht="15.95" customHeight="1" thickBot="1" x14ac:dyDescent="0.3">
      <c r="A29" s="212" t="s">
        <v>214</v>
      </c>
      <c r="B29" s="212"/>
      <c r="C29" s="212"/>
      <c r="D29" s="212"/>
      <c r="E29" s="213"/>
      <c r="F29" s="213"/>
      <c r="G29" s="171"/>
      <c r="H29" s="171"/>
      <c r="I29" s="171"/>
      <c r="J29" s="171"/>
      <c r="K29" s="171"/>
      <c r="L29" s="171"/>
      <c r="M29" s="171"/>
      <c r="N29" s="171"/>
      <c r="O29" s="171"/>
      <c r="P29" s="171"/>
      <c r="Q29" s="171"/>
      <c r="R29" s="171"/>
      <c r="S29" s="171"/>
      <c r="T29" s="171"/>
      <c r="U29" s="171"/>
      <c r="V29" s="171"/>
      <c r="W29" s="171"/>
      <c r="X29" s="171"/>
      <c r="Y29" s="171"/>
      <c r="Z29" s="171"/>
      <c r="AA29" s="171"/>
      <c r="AB29" s="171"/>
      <c r="AC29" s="171"/>
      <c r="AD29" s="171"/>
      <c r="AE29" s="171"/>
      <c r="AF29" s="171"/>
      <c r="AG29" s="171"/>
      <c r="AH29" s="171"/>
      <c r="AI29" s="171"/>
      <c r="AJ29" s="171"/>
      <c r="AK29" s="171"/>
      <c r="AL29" s="171"/>
      <c r="AM29" s="171"/>
      <c r="AN29" s="171"/>
      <c r="AO29" s="171"/>
      <c r="AP29" s="171"/>
      <c r="AQ29" s="171"/>
      <c r="AR29" s="171"/>
      <c r="AS29" s="171"/>
      <c r="AT29" s="171"/>
    </row>
    <row r="30" spans="1:46" ht="15.95" customHeight="1" thickBot="1" x14ac:dyDescent="0.3">
      <c r="A30" s="214" t="s">
        <v>215</v>
      </c>
      <c r="B30" s="214"/>
      <c r="C30" s="214"/>
      <c r="D30" s="214"/>
      <c r="E30" s="215">
        <v>9</v>
      </c>
      <c r="F30" s="215"/>
      <c r="G30" s="171"/>
      <c r="H30" s="216" t="s">
        <v>725</v>
      </c>
      <c r="I30" s="216"/>
      <c r="J30" s="216"/>
      <c r="K30" s="216"/>
      <c r="L30" s="216"/>
      <c r="M30" s="171"/>
      <c r="N30" s="171"/>
      <c r="O30" s="171"/>
      <c r="P30" s="171"/>
      <c r="Q30" s="171"/>
      <c r="R30" s="171"/>
      <c r="S30" s="171"/>
      <c r="T30" s="171"/>
      <c r="U30" s="171"/>
      <c r="V30" s="171"/>
      <c r="W30" s="171"/>
      <c r="X30" s="171"/>
      <c r="Y30" s="171"/>
      <c r="Z30" s="171"/>
      <c r="AA30" s="171"/>
      <c r="AB30" s="171"/>
      <c r="AC30" s="171"/>
      <c r="AD30" s="171"/>
      <c r="AE30" s="171"/>
      <c r="AF30" s="171"/>
      <c r="AG30" s="171"/>
      <c r="AH30" s="171"/>
      <c r="AI30" s="171"/>
      <c r="AJ30" s="171"/>
      <c r="AK30" s="171"/>
      <c r="AL30" s="171"/>
      <c r="AM30" s="171"/>
      <c r="AN30" s="171"/>
      <c r="AO30" s="171"/>
      <c r="AP30" s="171"/>
      <c r="AQ30" s="171"/>
      <c r="AR30" s="171"/>
      <c r="AS30" s="171"/>
      <c r="AT30" s="171"/>
    </row>
    <row r="31" spans="1:46" ht="15.95" customHeight="1" thickBot="1" x14ac:dyDescent="0.3">
      <c r="A31" s="214" t="s">
        <v>216</v>
      </c>
      <c r="B31" s="214"/>
      <c r="C31" s="214"/>
      <c r="D31" s="214"/>
      <c r="E31" s="213"/>
      <c r="F31" s="213"/>
      <c r="G31" s="171"/>
      <c r="H31" s="171"/>
      <c r="I31" s="171"/>
      <c r="J31" s="171"/>
      <c r="K31" s="171"/>
      <c r="L31" s="171"/>
      <c r="M31" s="171"/>
      <c r="N31" s="171"/>
      <c r="O31" s="171"/>
      <c r="P31" s="171"/>
      <c r="Q31" s="171"/>
      <c r="R31" s="171"/>
      <c r="S31" s="171"/>
      <c r="T31" s="171"/>
      <c r="U31" s="171"/>
      <c r="V31" s="171"/>
      <c r="W31" s="171"/>
      <c r="X31" s="171"/>
      <c r="Y31" s="171"/>
      <c r="Z31" s="171"/>
      <c r="AA31" s="171"/>
      <c r="AB31" s="171"/>
      <c r="AC31" s="171"/>
      <c r="AD31" s="171"/>
      <c r="AE31" s="171"/>
      <c r="AF31" s="171"/>
      <c r="AG31" s="171"/>
      <c r="AH31" s="171"/>
      <c r="AI31" s="171"/>
      <c r="AJ31" s="171"/>
      <c r="AK31" s="171"/>
      <c r="AL31" s="171"/>
      <c r="AM31" s="171"/>
      <c r="AN31" s="171"/>
      <c r="AO31" s="171"/>
      <c r="AP31" s="171"/>
      <c r="AQ31" s="171"/>
      <c r="AR31" s="171"/>
      <c r="AS31" s="171"/>
      <c r="AT31" s="171"/>
    </row>
    <row r="32" spans="1:46" ht="32.1" customHeight="1" thickBot="1" x14ac:dyDescent="0.3">
      <c r="A32" s="214" t="s">
        <v>217</v>
      </c>
      <c r="B32" s="214"/>
      <c r="C32" s="214"/>
      <c r="D32" s="214"/>
      <c r="E32" s="219">
        <v>18305108</v>
      </c>
      <c r="F32" s="219"/>
      <c r="G32" s="171"/>
      <c r="H32" s="171"/>
      <c r="I32" s="171"/>
      <c r="J32" s="171"/>
      <c r="K32" s="171"/>
      <c r="L32" s="171"/>
      <c r="M32" s="171"/>
      <c r="N32" s="171"/>
      <c r="O32" s="171"/>
      <c r="P32" s="171"/>
      <c r="Q32" s="171"/>
      <c r="R32" s="171"/>
      <c r="S32" s="171"/>
      <c r="T32" s="171"/>
      <c r="U32" s="171"/>
      <c r="V32" s="171"/>
      <c r="W32" s="171"/>
      <c r="X32" s="171"/>
      <c r="Y32" s="171"/>
      <c r="Z32" s="171"/>
      <c r="AA32" s="171"/>
      <c r="AB32" s="171"/>
      <c r="AC32" s="171"/>
      <c r="AD32" s="171"/>
      <c r="AE32" s="171"/>
      <c r="AF32" s="171"/>
      <c r="AG32" s="171"/>
      <c r="AH32" s="171"/>
      <c r="AI32" s="171"/>
      <c r="AJ32" s="171"/>
      <c r="AK32" s="171"/>
      <c r="AL32" s="171"/>
      <c r="AM32" s="171"/>
      <c r="AN32" s="171"/>
      <c r="AO32" s="171"/>
      <c r="AP32" s="171"/>
      <c r="AQ32" s="171"/>
      <c r="AR32" s="171"/>
      <c r="AS32" s="171"/>
      <c r="AT32" s="171"/>
    </row>
    <row r="33" spans="1:46" ht="15.95" customHeight="1" thickBot="1" x14ac:dyDescent="0.3">
      <c r="A33" s="214" t="s">
        <v>218</v>
      </c>
      <c r="B33" s="214"/>
      <c r="C33" s="214"/>
      <c r="D33" s="214"/>
      <c r="E33" s="215">
        <v>25</v>
      </c>
      <c r="F33" s="215"/>
      <c r="G33" s="171"/>
      <c r="H33" s="171"/>
      <c r="I33" s="171"/>
      <c r="J33" s="171"/>
      <c r="K33" s="171"/>
      <c r="L33" s="171"/>
      <c r="M33" s="171"/>
      <c r="N33" s="171"/>
      <c r="O33" s="171"/>
      <c r="P33" s="171"/>
      <c r="Q33" s="171"/>
      <c r="R33" s="171"/>
      <c r="S33" s="171"/>
      <c r="T33" s="171"/>
      <c r="U33" s="171"/>
      <c r="V33" s="171"/>
      <c r="W33" s="171"/>
      <c r="X33" s="171"/>
      <c r="Y33" s="171"/>
      <c r="Z33" s="171"/>
      <c r="AA33" s="171"/>
      <c r="AB33" s="171"/>
      <c r="AC33" s="171"/>
      <c r="AD33" s="171"/>
      <c r="AE33" s="171"/>
      <c r="AF33" s="171"/>
      <c r="AG33" s="171"/>
      <c r="AH33" s="171"/>
      <c r="AI33" s="171"/>
      <c r="AJ33" s="171"/>
      <c r="AK33" s="171"/>
      <c r="AL33" s="171"/>
      <c r="AM33" s="171"/>
      <c r="AN33" s="171"/>
      <c r="AO33" s="171"/>
      <c r="AP33" s="171"/>
      <c r="AQ33" s="171"/>
      <c r="AR33" s="171"/>
      <c r="AS33" s="171"/>
      <c r="AT33" s="171"/>
    </row>
    <row r="34" spans="1:46" ht="15.95" customHeight="1" thickBot="1" x14ac:dyDescent="0.3">
      <c r="A34" s="214" t="s">
        <v>219</v>
      </c>
      <c r="B34" s="214"/>
      <c r="C34" s="214"/>
      <c r="D34" s="214"/>
      <c r="E34" s="215">
        <v>16</v>
      </c>
      <c r="F34" s="215"/>
      <c r="G34" s="171"/>
      <c r="H34" s="171"/>
      <c r="I34" s="171"/>
      <c r="J34" s="171"/>
      <c r="K34" s="171"/>
      <c r="L34" s="171"/>
      <c r="M34" s="171"/>
      <c r="N34" s="171"/>
      <c r="O34" s="171"/>
      <c r="P34" s="171"/>
      <c r="Q34" s="171"/>
      <c r="R34" s="171"/>
      <c r="S34" s="171"/>
      <c r="T34" s="171"/>
      <c r="U34" s="171"/>
      <c r="V34" s="171"/>
      <c r="W34" s="171"/>
      <c r="X34" s="171"/>
      <c r="Y34" s="171"/>
      <c r="Z34" s="171"/>
      <c r="AA34" s="171"/>
      <c r="AB34" s="171"/>
      <c r="AC34" s="171"/>
      <c r="AD34" s="171"/>
      <c r="AE34" s="171"/>
      <c r="AF34" s="171"/>
      <c r="AG34" s="171"/>
      <c r="AH34" s="171"/>
      <c r="AI34" s="171"/>
      <c r="AJ34" s="171"/>
      <c r="AK34" s="171"/>
      <c r="AL34" s="171"/>
      <c r="AM34" s="171"/>
      <c r="AN34" s="171"/>
      <c r="AO34" s="171"/>
      <c r="AP34" s="171"/>
      <c r="AQ34" s="171"/>
      <c r="AR34" s="171"/>
      <c r="AS34" s="171"/>
      <c r="AT34" s="171"/>
    </row>
    <row r="35" spans="1:46" ht="15.95" customHeight="1" thickBot="1" x14ac:dyDescent="0.3">
      <c r="A35" s="214"/>
      <c r="B35" s="214"/>
      <c r="C35" s="214"/>
      <c r="D35" s="214"/>
      <c r="E35" s="211"/>
      <c r="F35" s="211"/>
      <c r="G35" s="171"/>
      <c r="H35" s="171"/>
      <c r="I35" s="171"/>
      <c r="J35" s="171"/>
      <c r="K35" s="171"/>
      <c r="L35" s="171"/>
      <c r="M35" s="171"/>
      <c r="N35" s="171"/>
      <c r="O35" s="171"/>
      <c r="P35" s="171"/>
      <c r="Q35" s="171"/>
      <c r="R35" s="171"/>
      <c r="S35" s="171"/>
      <c r="T35" s="171"/>
      <c r="U35" s="171"/>
      <c r="V35" s="171"/>
      <c r="W35" s="171"/>
      <c r="X35" s="171"/>
      <c r="Y35" s="171"/>
      <c r="Z35" s="171"/>
      <c r="AA35" s="171"/>
      <c r="AB35" s="171"/>
      <c r="AC35" s="171"/>
      <c r="AD35" s="171"/>
      <c r="AE35" s="171"/>
      <c r="AF35" s="171"/>
      <c r="AG35" s="171"/>
      <c r="AH35" s="171"/>
      <c r="AI35" s="171"/>
      <c r="AJ35" s="171"/>
      <c r="AK35" s="171"/>
      <c r="AL35" s="171"/>
      <c r="AM35" s="171"/>
      <c r="AN35" s="171"/>
      <c r="AO35" s="171"/>
      <c r="AP35" s="171"/>
      <c r="AQ35" s="171"/>
      <c r="AR35" s="171"/>
      <c r="AS35" s="171"/>
      <c r="AT35" s="171"/>
    </row>
    <row r="36" spans="1:46" ht="15.95" customHeight="1" thickBot="1" x14ac:dyDescent="0.3">
      <c r="A36" s="217" t="s">
        <v>220</v>
      </c>
      <c r="B36" s="217"/>
      <c r="C36" s="217"/>
      <c r="D36" s="217"/>
      <c r="E36" s="215">
        <v>20</v>
      </c>
      <c r="F36" s="215"/>
      <c r="G36" s="171"/>
      <c r="H36" s="171"/>
      <c r="I36" s="171"/>
      <c r="J36" s="171"/>
      <c r="K36" s="171"/>
      <c r="L36" s="171"/>
      <c r="M36" s="171"/>
      <c r="N36" s="171"/>
      <c r="O36" s="171"/>
      <c r="P36" s="171"/>
      <c r="Q36" s="171"/>
      <c r="R36" s="171"/>
      <c r="S36" s="171"/>
      <c r="T36" s="171"/>
      <c r="U36" s="171"/>
      <c r="V36" s="171"/>
      <c r="W36" s="171"/>
      <c r="X36" s="171"/>
      <c r="Y36" s="171"/>
      <c r="Z36" s="171"/>
      <c r="AA36" s="171"/>
      <c r="AB36" s="171"/>
      <c r="AC36" s="171"/>
      <c r="AD36" s="171"/>
      <c r="AE36" s="171"/>
      <c r="AF36" s="171"/>
      <c r="AG36" s="171"/>
      <c r="AH36" s="171"/>
      <c r="AI36" s="171"/>
      <c r="AJ36" s="171"/>
      <c r="AK36" s="171"/>
      <c r="AL36" s="171"/>
      <c r="AM36" s="171"/>
      <c r="AN36" s="171"/>
      <c r="AO36" s="171"/>
      <c r="AP36" s="171"/>
      <c r="AQ36" s="171"/>
      <c r="AR36" s="171"/>
      <c r="AS36" s="171"/>
      <c r="AT36" s="171"/>
    </row>
    <row r="37" spans="1:46" ht="15.95" customHeight="1" thickBot="1" x14ac:dyDescent="0.3">
      <c r="A37" s="212"/>
      <c r="B37" s="212"/>
      <c r="C37" s="212"/>
      <c r="D37" s="212"/>
      <c r="E37" s="211"/>
      <c r="F37" s="211"/>
      <c r="G37" s="171"/>
      <c r="H37" s="171"/>
      <c r="I37" s="171"/>
      <c r="J37" s="171"/>
      <c r="K37" s="171"/>
      <c r="L37" s="171"/>
      <c r="M37" s="171"/>
      <c r="N37" s="171"/>
      <c r="O37" s="171"/>
      <c r="P37" s="171"/>
      <c r="Q37" s="171"/>
      <c r="R37" s="171"/>
      <c r="S37" s="171"/>
      <c r="T37" s="171"/>
      <c r="U37" s="171"/>
      <c r="V37" s="171"/>
      <c r="W37" s="171"/>
      <c r="X37" s="171"/>
      <c r="Y37" s="171"/>
      <c r="Z37" s="171"/>
      <c r="AA37" s="171"/>
      <c r="AB37" s="171"/>
      <c r="AC37" s="171"/>
      <c r="AD37" s="171"/>
      <c r="AE37" s="171"/>
      <c r="AF37" s="171"/>
      <c r="AG37" s="171"/>
      <c r="AH37" s="171"/>
      <c r="AI37" s="171"/>
      <c r="AJ37" s="171"/>
      <c r="AK37" s="171"/>
      <c r="AL37" s="171"/>
      <c r="AM37" s="171"/>
      <c r="AN37" s="171"/>
      <c r="AO37" s="171"/>
      <c r="AP37" s="171"/>
      <c r="AQ37" s="171"/>
      <c r="AR37" s="171"/>
      <c r="AS37" s="171"/>
      <c r="AT37" s="171"/>
    </row>
    <row r="38" spans="1:46" ht="15.95" customHeight="1" thickBot="1" x14ac:dyDescent="0.3">
      <c r="A38" s="214" t="s">
        <v>221</v>
      </c>
      <c r="B38" s="214"/>
      <c r="C38" s="214"/>
      <c r="D38" s="214"/>
      <c r="E38" s="213"/>
      <c r="F38" s="213"/>
      <c r="G38" s="171"/>
      <c r="H38" s="171"/>
      <c r="I38" s="171"/>
      <c r="J38" s="171"/>
      <c r="K38" s="171"/>
      <c r="L38" s="171"/>
      <c r="M38" s="171"/>
      <c r="N38" s="171"/>
      <c r="O38" s="171"/>
      <c r="P38" s="171"/>
      <c r="Q38" s="171"/>
      <c r="R38" s="171"/>
      <c r="S38" s="171"/>
      <c r="T38" s="171"/>
      <c r="U38" s="171"/>
      <c r="V38" s="171"/>
      <c r="W38" s="171"/>
      <c r="X38" s="171"/>
      <c r="Y38" s="171"/>
      <c r="Z38" s="171"/>
      <c r="AA38" s="171"/>
      <c r="AB38" s="171"/>
      <c r="AC38" s="171"/>
      <c r="AD38" s="171"/>
      <c r="AE38" s="171"/>
      <c r="AF38" s="171"/>
      <c r="AG38" s="171"/>
      <c r="AH38" s="171"/>
      <c r="AI38" s="171"/>
      <c r="AJ38" s="171"/>
      <c r="AK38" s="171"/>
      <c r="AL38" s="171"/>
      <c r="AM38" s="171"/>
      <c r="AN38" s="171"/>
      <c r="AO38" s="171"/>
      <c r="AP38" s="171"/>
      <c r="AQ38" s="171"/>
      <c r="AR38" s="171"/>
      <c r="AS38" s="171"/>
      <c r="AT38" s="171"/>
    </row>
    <row r="39" spans="1:46" ht="15.95" customHeight="1" thickBot="1" x14ac:dyDescent="0.3">
      <c r="A39" s="217" t="s">
        <v>222</v>
      </c>
      <c r="B39" s="217"/>
      <c r="C39" s="217"/>
      <c r="D39" s="217"/>
      <c r="E39" s="213"/>
      <c r="F39" s="213"/>
      <c r="G39" s="171"/>
      <c r="H39" s="171"/>
      <c r="I39" s="171"/>
      <c r="J39" s="171"/>
      <c r="K39" s="171"/>
      <c r="L39" s="171"/>
      <c r="M39" s="171"/>
      <c r="N39" s="171"/>
      <c r="O39" s="171"/>
      <c r="P39" s="171"/>
      <c r="Q39" s="171"/>
      <c r="R39" s="171"/>
      <c r="S39" s="171"/>
      <c r="T39" s="171"/>
      <c r="U39" s="171"/>
      <c r="V39" s="171"/>
      <c r="W39" s="171"/>
      <c r="X39" s="171"/>
      <c r="Y39" s="171"/>
      <c r="Z39" s="171"/>
      <c r="AA39" s="171"/>
      <c r="AB39" s="171"/>
      <c r="AC39" s="171"/>
      <c r="AD39" s="171"/>
      <c r="AE39" s="171"/>
      <c r="AF39" s="171"/>
      <c r="AG39" s="171"/>
      <c r="AH39" s="171"/>
      <c r="AI39" s="171"/>
      <c r="AJ39" s="171"/>
      <c r="AK39" s="171"/>
      <c r="AL39" s="171"/>
      <c r="AM39" s="171"/>
      <c r="AN39" s="171"/>
      <c r="AO39" s="171"/>
      <c r="AP39" s="171"/>
      <c r="AQ39" s="171"/>
      <c r="AR39" s="171"/>
      <c r="AS39" s="171"/>
      <c r="AT39" s="171"/>
    </row>
    <row r="40" spans="1:46" ht="15.95" customHeight="1" thickBot="1" x14ac:dyDescent="0.3">
      <c r="A40" s="212" t="s">
        <v>223</v>
      </c>
      <c r="B40" s="212"/>
      <c r="C40" s="212"/>
      <c r="D40" s="212"/>
      <c r="E40" s="213"/>
      <c r="F40" s="213"/>
      <c r="G40" s="171"/>
      <c r="H40" s="171"/>
      <c r="I40" s="171"/>
      <c r="J40" s="171"/>
      <c r="K40" s="171"/>
      <c r="L40" s="171"/>
      <c r="M40" s="171"/>
      <c r="N40" s="171"/>
      <c r="O40" s="171"/>
      <c r="P40" s="171"/>
      <c r="Q40" s="171"/>
      <c r="R40" s="171"/>
      <c r="S40" s="171"/>
      <c r="T40" s="171"/>
      <c r="U40" s="171"/>
      <c r="V40" s="171"/>
      <c r="W40" s="171"/>
      <c r="X40" s="171"/>
      <c r="Y40" s="171"/>
      <c r="Z40" s="171"/>
      <c r="AA40" s="171"/>
      <c r="AB40" s="171"/>
      <c r="AC40" s="171"/>
      <c r="AD40" s="171"/>
      <c r="AE40" s="171"/>
      <c r="AF40" s="171"/>
      <c r="AG40" s="171"/>
      <c r="AH40" s="171"/>
      <c r="AI40" s="171"/>
      <c r="AJ40" s="171"/>
      <c r="AK40" s="171"/>
      <c r="AL40" s="171"/>
      <c r="AM40" s="171"/>
      <c r="AN40" s="171"/>
      <c r="AO40" s="171"/>
      <c r="AP40" s="171"/>
      <c r="AQ40" s="171"/>
      <c r="AR40" s="171"/>
      <c r="AS40" s="171"/>
      <c r="AT40" s="171"/>
    </row>
    <row r="41" spans="1:46" ht="15.95" customHeight="1" thickBot="1" x14ac:dyDescent="0.3">
      <c r="A41" s="214" t="s">
        <v>224</v>
      </c>
      <c r="B41" s="214"/>
      <c r="C41" s="214"/>
      <c r="D41" s="214"/>
      <c r="E41" s="215">
        <v>7</v>
      </c>
      <c r="F41" s="215"/>
      <c r="G41" s="171"/>
      <c r="H41" s="171"/>
      <c r="I41" s="171"/>
      <c r="J41" s="171"/>
      <c r="K41" s="171"/>
      <c r="L41" s="171"/>
      <c r="M41" s="171"/>
      <c r="N41" s="171"/>
      <c r="O41" s="171"/>
      <c r="P41" s="171"/>
      <c r="Q41" s="171"/>
      <c r="R41" s="171"/>
      <c r="S41" s="171"/>
      <c r="T41" s="171"/>
      <c r="U41" s="171"/>
      <c r="V41" s="171"/>
      <c r="W41" s="171"/>
      <c r="X41" s="171"/>
      <c r="Y41" s="171"/>
      <c r="Z41" s="171"/>
      <c r="AA41" s="171"/>
      <c r="AB41" s="171"/>
      <c r="AC41" s="171"/>
      <c r="AD41" s="171"/>
      <c r="AE41" s="171"/>
      <c r="AF41" s="171"/>
      <c r="AG41" s="171"/>
      <c r="AH41" s="171"/>
      <c r="AI41" s="171"/>
      <c r="AJ41" s="171"/>
      <c r="AK41" s="171"/>
      <c r="AL41" s="171"/>
      <c r="AM41" s="171"/>
      <c r="AN41" s="171"/>
      <c r="AO41" s="171"/>
      <c r="AP41" s="171"/>
      <c r="AQ41" s="171"/>
      <c r="AR41" s="171"/>
      <c r="AS41" s="171"/>
      <c r="AT41" s="171"/>
    </row>
    <row r="42" spans="1:46" ht="15.95" customHeight="1" thickBot="1" x14ac:dyDescent="0.3">
      <c r="A42" s="214" t="s">
        <v>225</v>
      </c>
      <c r="B42" s="214"/>
      <c r="C42" s="214"/>
      <c r="D42" s="214"/>
      <c r="E42" s="215">
        <v>7</v>
      </c>
      <c r="F42" s="215"/>
      <c r="G42" s="171"/>
      <c r="H42" s="171"/>
      <c r="I42" s="171"/>
      <c r="J42" s="171"/>
      <c r="K42" s="171"/>
      <c r="L42" s="171"/>
      <c r="M42" s="171"/>
      <c r="N42" s="171"/>
      <c r="O42" s="171"/>
      <c r="P42" s="171"/>
      <c r="Q42" s="171"/>
      <c r="R42" s="171"/>
      <c r="S42" s="171"/>
      <c r="T42" s="171"/>
      <c r="U42" s="171"/>
      <c r="V42" s="171"/>
      <c r="W42" s="171"/>
      <c r="X42" s="171"/>
      <c r="Y42" s="171"/>
      <c r="Z42" s="171"/>
      <c r="AA42" s="171"/>
      <c r="AB42" s="171"/>
      <c r="AC42" s="171"/>
      <c r="AD42" s="171"/>
      <c r="AE42" s="171"/>
      <c r="AF42" s="171"/>
      <c r="AG42" s="171"/>
      <c r="AH42" s="171"/>
      <c r="AI42" s="171"/>
      <c r="AJ42" s="171"/>
      <c r="AK42" s="171"/>
      <c r="AL42" s="171"/>
      <c r="AM42" s="171"/>
      <c r="AN42" s="171"/>
      <c r="AO42" s="171"/>
      <c r="AP42" s="171"/>
      <c r="AQ42" s="171"/>
      <c r="AR42" s="171"/>
      <c r="AS42" s="171"/>
      <c r="AT42" s="171"/>
    </row>
    <row r="43" spans="1:46" ht="15.95" customHeight="1" thickBot="1" x14ac:dyDescent="0.3">
      <c r="A43" s="214" t="s">
        <v>226</v>
      </c>
      <c r="B43" s="214"/>
      <c r="C43" s="214"/>
      <c r="D43" s="214"/>
      <c r="E43" s="213"/>
      <c r="F43" s="213"/>
      <c r="G43" s="171"/>
      <c r="H43" s="171"/>
      <c r="I43" s="171"/>
      <c r="J43" s="171"/>
      <c r="K43" s="171"/>
      <c r="L43" s="171"/>
      <c r="M43" s="171"/>
      <c r="N43" s="171"/>
      <c r="O43" s="171"/>
      <c r="P43" s="171"/>
      <c r="Q43" s="171"/>
      <c r="R43" s="171"/>
      <c r="S43" s="171"/>
      <c r="T43" s="171"/>
      <c r="U43" s="171"/>
      <c r="V43" s="171"/>
      <c r="W43" s="171"/>
      <c r="X43" s="171"/>
      <c r="Y43" s="171"/>
      <c r="Z43" s="171"/>
      <c r="AA43" s="171"/>
      <c r="AB43" s="171"/>
      <c r="AC43" s="171"/>
      <c r="AD43" s="171"/>
      <c r="AE43" s="171"/>
      <c r="AF43" s="171"/>
      <c r="AG43" s="171"/>
      <c r="AH43" s="171"/>
      <c r="AI43" s="171"/>
      <c r="AJ43" s="171"/>
      <c r="AK43" s="171"/>
      <c r="AL43" s="171"/>
      <c r="AM43" s="171"/>
      <c r="AN43" s="171"/>
      <c r="AO43" s="171"/>
      <c r="AP43" s="171"/>
      <c r="AQ43" s="171"/>
      <c r="AR43" s="171"/>
      <c r="AS43" s="171"/>
      <c r="AT43" s="171"/>
    </row>
    <row r="44" spans="1:46" ht="15.95" customHeight="1" thickBot="1" x14ac:dyDescent="0.3">
      <c r="A44" s="214" t="s">
        <v>227</v>
      </c>
      <c r="B44" s="214"/>
      <c r="C44" s="214"/>
      <c r="D44" s="214"/>
      <c r="E44" s="215">
        <v>13</v>
      </c>
      <c r="F44" s="215"/>
      <c r="G44" s="171"/>
      <c r="H44" s="171"/>
      <c r="I44" s="171"/>
      <c r="J44" s="171"/>
      <c r="K44" s="171"/>
      <c r="L44" s="171"/>
      <c r="M44" s="171"/>
      <c r="N44" s="171"/>
      <c r="O44" s="171"/>
      <c r="P44" s="171"/>
      <c r="Q44" s="171"/>
      <c r="R44" s="171"/>
      <c r="S44" s="171"/>
      <c r="T44" s="171"/>
      <c r="U44" s="171"/>
      <c r="V44" s="171"/>
      <c r="W44" s="171"/>
      <c r="X44" s="171"/>
      <c r="Y44" s="171"/>
      <c r="Z44" s="171"/>
      <c r="AA44" s="171"/>
      <c r="AB44" s="171"/>
      <c r="AC44" s="171"/>
      <c r="AD44" s="171"/>
      <c r="AE44" s="171"/>
      <c r="AF44" s="171"/>
      <c r="AG44" s="171"/>
      <c r="AH44" s="171"/>
      <c r="AI44" s="171"/>
      <c r="AJ44" s="171"/>
      <c r="AK44" s="171"/>
      <c r="AL44" s="171"/>
      <c r="AM44" s="171"/>
      <c r="AN44" s="171"/>
      <c r="AO44" s="171"/>
      <c r="AP44" s="171"/>
      <c r="AQ44" s="171"/>
      <c r="AR44" s="171"/>
      <c r="AS44" s="171"/>
      <c r="AT44" s="171"/>
    </row>
    <row r="45" spans="1:46" ht="15.95" customHeight="1" thickBot="1" x14ac:dyDescent="0.3">
      <c r="A45" s="214" t="s">
        <v>228</v>
      </c>
      <c r="B45" s="214"/>
      <c r="C45" s="214"/>
      <c r="D45" s="214"/>
      <c r="E45" s="215">
        <v>100</v>
      </c>
      <c r="F45" s="215"/>
      <c r="G45" s="171"/>
      <c r="H45" s="171"/>
      <c r="I45" s="171"/>
      <c r="J45" s="171"/>
      <c r="K45" s="171"/>
      <c r="L45" s="171"/>
      <c r="M45" s="171"/>
      <c r="N45" s="171"/>
      <c r="O45" s="171"/>
      <c r="P45" s="171"/>
      <c r="Q45" s="171"/>
      <c r="R45" s="171"/>
      <c r="S45" s="171"/>
      <c r="T45" s="171"/>
      <c r="U45" s="171"/>
      <c r="V45" s="171"/>
      <c r="W45" s="171"/>
      <c r="X45" s="171"/>
      <c r="Y45" s="171"/>
      <c r="Z45" s="171"/>
      <c r="AA45" s="171"/>
      <c r="AB45" s="171"/>
      <c r="AC45" s="171"/>
      <c r="AD45" s="171"/>
      <c r="AE45" s="171"/>
      <c r="AF45" s="171"/>
      <c r="AG45" s="171"/>
      <c r="AH45" s="171"/>
      <c r="AI45" s="171"/>
      <c r="AJ45" s="171"/>
      <c r="AK45" s="171"/>
      <c r="AL45" s="171"/>
      <c r="AM45" s="171"/>
      <c r="AN45" s="171"/>
      <c r="AO45" s="171"/>
      <c r="AP45" s="171"/>
      <c r="AQ45" s="171"/>
      <c r="AR45" s="171"/>
      <c r="AS45" s="171"/>
      <c r="AT45" s="171"/>
    </row>
    <row r="46" spans="1:46" ht="15.95" customHeight="1" thickBot="1" x14ac:dyDescent="0.3">
      <c r="A46" s="217" t="s">
        <v>229</v>
      </c>
      <c r="B46" s="217"/>
      <c r="C46" s="217"/>
      <c r="D46" s="217"/>
      <c r="E46" s="215">
        <v>13</v>
      </c>
      <c r="F46" s="215"/>
      <c r="G46" s="171"/>
      <c r="H46" s="171"/>
      <c r="I46" s="171"/>
      <c r="J46" s="171"/>
      <c r="K46" s="171"/>
      <c r="L46" s="171"/>
      <c r="M46" s="171"/>
      <c r="N46" s="171"/>
      <c r="O46" s="171"/>
      <c r="P46" s="171"/>
      <c r="Q46" s="171"/>
      <c r="R46" s="171"/>
      <c r="S46" s="171"/>
      <c r="T46" s="171"/>
      <c r="U46" s="171"/>
      <c r="V46" s="171"/>
      <c r="W46" s="171"/>
      <c r="X46" s="171"/>
      <c r="Y46" s="171"/>
      <c r="Z46" s="171"/>
      <c r="AA46" s="171"/>
      <c r="AB46" s="171"/>
      <c r="AC46" s="171"/>
      <c r="AD46" s="171"/>
      <c r="AE46" s="171"/>
      <c r="AF46" s="171"/>
      <c r="AG46" s="171"/>
      <c r="AH46" s="171"/>
      <c r="AI46" s="171"/>
      <c r="AJ46" s="171"/>
      <c r="AK46" s="171"/>
      <c r="AL46" s="171"/>
      <c r="AM46" s="171"/>
      <c r="AN46" s="171"/>
      <c r="AO46" s="171"/>
      <c r="AP46" s="171"/>
      <c r="AQ46" s="171"/>
      <c r="AR46" s="171"/>
      <c r="AS46" s="171"/>
      <c r="AT46" s="171"/>
    </row>
    <row r="47" spans="1:46" ht="11.1" customHeight="1" x14ac:dyDescent="0.25">
      <c r="A47" s="212" t="s">
        <v>230</v>
      </c>
      <c r="B47" s="212"/>
      <c r="C47" s="212"/>
      <c r="D47" s="212"/>
      <c r="E47" s="210" t="s">
        <v>231</v>
      </c>
      <c r="F47" s="210"/>
      <c r="G47" s="173" t="s">
        <v>197</v>
      </c>
      <c r="H47" s="173" t="s">
        <v>198</v>
      </c>
      <c r="I47" s="173" t="s">
        <v>199</v>
      </c>
      <c r="J47" s="173" t="s">
        <v>200</v>
      </c>
      <c r="K47" s="173" t="s">
        <v>201</v>
      </c>
      <c r="L47" s="173" t="s">
        <v>232</v>
      </c>
      <c r="M47" s="173" t="s">
        <v>233</v>
      </c>
      <c r="N47" s="173" t="s">
        <v>234</v>
      </c>
      <c r="O47" s="173" t="s">
        <v>156</v>
      </c>
      <c r="P47" s="173" t="s">
        <v>235</v>
      </c>
      <c r="Q47" s="173" t="s">
        <v>236</v>
      </c>
      <c r="R47" s="173" t="s">
        <v>237</v>
      </c>
      <c r="S47" s="173" t="s">
        <v>238</v>
      </c>
      <c r="T47" s="173" t="s">
        <v>239</v>
      </c>
      <c r="U47" s="173" t="s">
        <v>240</v>
      </c>
      <c r="V47" s="173" t="s">
        <v>241</v>
      </c>
      <c r="W47" s="173" t="s">
        <v>242</v>
      </c>
      <c r="X47" s="173" t="s">
        <v>243</v>
      </c>
      <c r="Y47" s="173" t="s">
        <v>244</v>
      </c>
      <c r="Z47" s="173" t="s">
        <v>245</v>
      </c>
      <c r="AA47" s="173" t="s">
        <v>246</v>
      </c>
      <c r="AB47" s="173" t="s">
        <v>247</v>
      </c>
      <c r="AC47" s="173" t="s">
        <v>248</v>
      </c>
      <c r="AD47" s="173" t="s">
        <v>249</v>
      </c>
      <c r="AE47" s="173" t="s">
        <v>250</v>
      </c>
      <c r="AF47" s="173" t="s">
        <v>251</v>
      </c>
      <c r="AG47" s="173" t="s">
        <v>252</v>
      </c>
      <c r="AH47" s="173" t="s">
        <v>253</v>
      </c>
      <c r="AI47" s="173" t="s">
        <v>254</v>
      </c>
      <c r="AJ47" s="173" t="s">
        <v>255</v>
      </c>
      <c r="AK47" s="173" t="s">
        <v>256</v>
      </c>
      <c r="AL47" s="173" t="s">
        <v>257</v>
      </c>
      <c r="AM47" s="173" t="s">
        <v>258</v>
      </c>
      <c r="AN47" s="173" t="s">
        <v>259</v>
      </c>
      <c r="AO47" s="173" t="s">
        <v>260</v>
      </c>
      <c r="AP47" s="173" t="s">
        <v>261</v>
      </c>
      <c r="AQ47" s="173" t="s">
        <v>262</v>
      </c>
      <c r="AR47" s="173" t="s">
        <v>263</v>
      </c>
      <c r="AS47" s="173" t="s">
        <v>264</v>
      </c>
      <c r="AT47" s="173" t="s">
        <v>265</v>
      </c>
    </row>
    <row r="48" spans="1:46" ht="15.95" customHeight="1" x14ac:dyDescent="0.25">
      <c r="A48" s="208" t="s">
        <v>266</v>
      </c>
      <c r="B48" s="208"/>
      <c r="C48" s="208"/>
      <c r="D48" s="208"/>
      <c r="E48" s="208"/>
      <c r="F48" s="208"/>
      <c r="G48" s="174">
        <v>4</v>
      </c>
      <c r="H48" s="174">
        <v>4</v>
      </c>
      <c r="I48" s="174">
        <v>4</v>
      </c>
      <c r="J48" s="174">
        <v>4</v>
      </c>
      <c r="K48" s="174">
        <v>4</v>
      </c>
      <c r="L48" s="174">
        <v>4</v>
      </c>
      <c r="M48" s="174">
        <v>4</v>
      </c>
      <c r="N48" s="174">
        <v>4</v>
      </c>
      <c r="O48" s="174">
        <v>4</v>
      </c>
      <c r="P48" s="174">
        <v>4</v>
      </c>
      <c r="Q48" s="174">
        <v>4</v>
      </c>
      <c r="R48" s="174">
        <v>4</v>
      </c>
      <c r="S48" s="174">
        <v>4</v>
      </c>
      <c r="T48" s="174">
        <v>4</v>
      </c>
      <c r="U48" s="174">
        <v>4</v>
      </c>
      <c r="V48" s="174">
        <v>4</v>
      </c>
      <c r="W48" s="174">
        <v>4</v>
      </c>
      <c r="X48" s="174">
        <v>4</v>
      </c>
      <c r="Y48" s="174">
        <v>4</v>
      </c>
      <c r="Z48" s="174">
        <v>4</v>
      </c>
      <c r="AA48" s="174">
        <v>4</v>
      </c>
      <c r="AB48" s="174">
        <v>4</v>
      </c>
      <c r="AC48" s="174">
        <v>4</v>
      </c>
      <c r="AD48" s="174">
        <v>4</v>
      </c>
      <c r="AE48" s="174">
        <v>4</v>
      </c>
      <c r="AF48" s="174">
        <v>4</v>
      </c>
      <c r="AG48" s="174">
        <v>4</v>
      </c>
      <c r="AH48" s="174">
        <v>4</v>
      </c>
      <c r="AI48" s="174">
        <v>4</v>
      </c>
      <c r="AJ48" s="174">
        <v>4</v>
      </c>
      <c r="AK48" s="174">
        <v>4</v>
      </c>
      <c r="AL48" s="174">
        <v>4</v>
      </c>
      <c r="AM48" s="174">
        <v>4</v>
      </c>
      <c r="AN48" s="174">
        <v>4</v>
      </c>
      <c r="AO48" s="174">
        <v>4</v>
      </c>
      <c r="AP48" s="174">
        <v>4</v>
      </c>
      <c r="AQ48" s="174">
        <v>4</v>
      </c>
      <c r="AR48" s="174">
        <v>4</v>
      </c>
      <c r="AS48" s="174">
        <v>4</v>
      </c>
      <c r="AT48" s="175"/>
    </row>
    <row r="49" spans="1:46" ht="15.95" customHeight="1" x14ac:dyDescent="0.25">
      <c r="A49" s="208" t="s">
        <v>267</v>
      </c>
      <c r="B49" s="208"/>
      <c r="C49" s="208"/>
      <c r="D49" s="208"/>
      <c r="E49" s="208"/>
      <c r="F49" s="208"/>
      <c r="G49" s="174">
        <v>4</v>
      </c>
      <c r="H49" s="174">
        <v>8</v>
      </c>
      <c r="I49" s="174">
        <v>13</v>
      </c>
      <c r="J49" s="174">
        <v>17</v>
      </c>
      <c r="K49" s="174">
        <v>22</v>
      </c>
      <c r="L49" s="174">
        <v>27</v>
      </c>
      <c r="M49" s="174">
        <v>32</v>
      </c>
      <c r="N49" s="174">
        <v>37</v>
      </c>
      <c r="O49" s="174">
        <v>43</v>
      </c>
      <c r="P49" s="174">
        <v>48</v>
      </c>
      <c r="Q49" s="174">
        <v>54</v>
      </c>
      <c r="R49" s="174">
        <v>60</v>
      </c>
      <c r="S49" s="174">
        <v>67</v>
      </c>
      <c r="T49" s="174">
        <v>73</v>
      </c>
      <c r="U49" s="174">
        <v>80</v>
      </c>
      <c r="V49" s="174">
        <v>87</v>
      </c>
      <c r="W49" s="174">
        <v>95</v>
      </c>
      <c r="X49" s="174">
        <v>103</v>
      </c>
      <c r="Y49" s="174">
        <v>111</v>
      </c>
      <c r="Z49" s="174">
        <v>119</v>
      </c>
      <c r="AA49" s="174">
        <v>128</v>
      </c>
      <c r="AB49" s="174">
        <v>137</v>
      </c>
      <c r="AC49" s="174">
        <v>146</v>
      </c>
      <c r="AD49" s="174">
        <v>156</v>
      </c>
      <c r="AE49" s="174">
        <v>166</v>
      </c>
      <c r="AF49" s="174">
        <v>177</v>
      </c>
      <c r="AG49" s="174">
        <v>188</v>
      </c>
      <c r="AH49" s="174">
        <v>199</v>
      </c>
      <c r="AI49" s="174">
        <v>211</v>
      </c>
      <c r="AJ49" s="174">
        <v>223</v>
      </c>
      <c r="AK49" s="174">
        <v>236</v>
      </c>
      <c r="AL49" s="174">
        <v>250</v>
      </c>
      <c r="AM49" s="174">
        <v>264</v>
      </c>
      <c r="AN49" s="174">
        <v>278</v>
      </c>
      <c r="AO49" s="174">
        <v>293</v>
      </c>
      <c r="AP49" s="174">
        <v>309</v>
      </c>
      <c r="AQ49" s="174">
        <v>325</v>
      </c>
      <c r="AR49" s="174">
        <v>342</v>
      </c>
      <c r="AS49" s="174">
        <v>360</v>
      </c>
      <c r="AT49" s="175"/>
    </row>
    <row r="50" spans="1:46" ht="15.95" customHeight="1" thickBot="1" x14ac:dyDescent="0.3">
      <c r="A50" s="208" t="s">
        <v>726</v>
      </c>
      <c r="B50" s="208"/>
      <c r="C50" s="208"/>
      <c r="D50" s="208"/>
      <c r="E50" s="208"/>
      <c r="F50" s="208"/>
      <c r="G50" s="175"/>
      <c r="H50" s="175"/>
      <c r="I50" s="175"/>
      <c r="J50" s="175"/>
      <c r="K50" s="175"/>
      <c r="L50" s="175"/>
      <c r="M50" s="175"/>
      <c r="N50" s="175"/>
      <c r="O50" s="174">
        <v>431</v>
      </c>
      <c r="P50" s="174">
        <v>444</v>
      </c>
      <c r="Q50" s="174">
        <v>457</v>
      </c>
      <c r="R50" s="174">
        <v>471</v>
      </c>
      <c r="S50" s="174">
        <v>485</v>
      </c>
      <c r="T50" s="174">
        <v>500</v>
      </c>
      <c r="U50" s="174">
        <v>515</v>
      </c>
      <c r="V50" s="174">
        <v>530</v>
      </c>
      <c r="W50" s="174">
        <v>546</v>
      </c>
      <c r="X50" s="174">
        <v>562</v>
      </c>
      <c r="Y50" s="174">
        <v>579</v>
      </c>
      <c r="Z50" s="174">
        <v>597</v>
      </c>
      <c r="AA50" s="174">
        <v>615</v>
      </c>
      <c r="AB50" s="174">
        <v>633</v>
      </c>
      <c r="AC50" s="174">
        <v>652</v>
      </c>
      <c r="AD50" s="174">
        <v>672</v>
      </c>
      <c r="AE50" s="174">
        <v>692</v>
      </c>
      <c r="AF50" s="174">
        <v>712</v>
      </c>
      <c r="AG50" s="174">
        <v>734</v>
      </c>
      <c r="AH50" s="174">
        <v>756</v>
      </c>
      <c r="AI50" s="174">
        <v>778</v>
      </c>
      <c r="AJ50" s="174">
        <v>802</v>
      </c>
      <c r="AK50" s="174">
        <v>826</v>
      </c>
      <c r="AL50" s="174">
        <v>851</v>
      </c>
      <c r="AM50" s="174">
        <v>876</v>
      </c>
      <c r="AN50" s="174">
        <v>902</v>
      </c>
      <c r="AO50" s="174">
        <v>930</v>
      </c>
      <c r="AP50" s="174">
        <v>957</v>
      </c>
      <c r="AQ50" s="174">
        <v>986</v>
      </c>
      <c r="AR50" s="176">
        <v>1016</v>
      </c>
      <c r="AS50" s="176">
        <v>1046</v>
      </c>
      <c r="AT50" s="176">
        <v>21553</v>
      </c>
    </row>
    <row r="51" spans="1:46" ht="15.95" customHeight="1" thickBot="1" x14ac:dyDescent="0.3">
      <c r="A51" s="171"/>
      <c r="B51" s="171"/>
      <c r="C51" s="171"/>
      <c r="D51" s="172"/>
      <c r="E51" s="177"/>
      <c r="F51" s="178"/>
      <c r="G51" s="171"/>
      <c r="H51" s="171"/>
      <c r="I51" s="171"/>
      <c r="J51" s="171"/>
      <c r="K51" s="171"/>
      <c r="L51" s="171"/>
      <c r="M51" s="171"/>
      <c r="N51" s="171"/>
      <c r="O51" s="171"/>
      <c r="P51" s="171"/>
      <c r="Q51" s="171"/>
      <c r="R51" s="171"/>
      <c r="S51" s="171"/>
      <c r="T51" s="171"/>
      <c r="U51" s="171"/>
      <c r="V51" s="171"/>
      <c r="W51" s="171"/>
      <c r="X51" s="171"/>
      <c r="Y51" s="171"/>
      <c r="Z51" s="171"/>
      <c r="AA51" s="171"/>
      <c r="AB51" s="171"/>
      <c r="AC51" s="171"/>
      <c r="AD51" s="171"/>
      <c r="AE51" s="171"/>
      <c r="AF51" s="171"/>
      <c r="AG51" s="171"/>
      <c r="AH51" s="171"/>
      <c r="AI51" s="171"/>
      <c r="AJ51" s="171"/>
      <c r="AK51" s="171"/>
      <c r="AL51" s="171"/>
      <c r="AM51" s="171"/>
      <c r="AN51" s="171"/>
      <c r="AO51" s="171"/>
      <c r="AP51" s="171"/>
      <c r="AQ51" s="171"/>
      <c r="AR51" s="171"/>
      <c r="AS51" s="172"/>
      <c r="AT51" s="179"/>
    </row>
    <row r="52" spans="1:46" ht="15.95" customHeight="1" x14ac:dyDescent="0.25">
      <c r="A52" s="209" t="s">
        <v>268</v>
      </c>
      <c r="B52" s="209"/>
      <c r="C52" s="209"/>
      <c r="D52" s="209"/>
      <c r="E52" s="210" t="s">
        <v>231</v>
      </c>
      <c r="F52" s="210"/>
      <c r="G52" s="173" t="s">
        <v>197</v>
      </c>
      <c r="H52" s="173" t="s">
        <v>198</v>
      </c>
      <c r="I52" s="173" t="s">
        <v>199</v>
      </c>
      <c r="J52" s="173" t="s">
        <v>200</v>
      </c>
      <c r="K52" s="173" t="s">
        <v>201</v>
      </c>
      <c r="L52" s="173" t="s">
        <v>232</v>
      </c>
      <c r="M52" s="173" t="s">
        <v>233</v>
      </c>
      <c r="N52" s="173" t="s">
        <v>234</v>
      </c>
      <c r="O52" s="173" t="s">
        <v>156</v>
      </c>
      <c r="P52" s="173" t="s">
        <v>235</v>
      </c>
      <c r="Q52" s="173" t="s">
        <v>236</v>
      </c>
      <c r="R52" s="173" t="s">
        <v>237</v>
      </c>
      <c r="S52" s="173" t="s">
        <v>238</v>
      </c>
      <c r="T52" s="173" t="s">
        <v>239</v>
      </c>
      <c r="U52" s="173" t="s">
        <v>240</v>
      </c>
      <c r="V52" s="173" t="s">
        <v>241</v>
      </c>
      <c r="W52" s="173" t="s">
        <v>242</v>
      </c>
      <c r="X52" s="173" t="s">
        <v>243</v>
      </c>
      <c r="Y52" s="173" t="s">
        <v>244</v>
      </c>
      <c r="Z52" s="173" t="s">
        <v>245</v>
      </c>
      <c r="AA52" s="173" t="s">
        <v>246</v>
      </c>
      <c r="AB52" s="173" t="s">
        <v>247</v>
      </c>
      <c r="AC52" s="173" t="s">
        <v>248</v>
      </c>
      <c r="AD52" s="173" t="s">
        <v>249</v>
      </c>
      <c r="AE52" s="173" t="s">
        <v>250</v>
      </c>
      <c r="AF52" s="173" t="s">
        <v>251</v>
      </c>
      <c r="AG52" s="173" t="s">
        <v>252</v>
      </c>
      <c r="AH52" s="173" t="s">
        <v>253</v>
      </c>
      <c r="AI52" s="173" t="s">
        <v>254</v>
      </c>
      <c r="AJ52" s="173" t="s">
        <v>255</v>
      </c>
      <c r="AK52" s="173" t="s">
        <v>256</v>
      </c>
      <c r="AL52" s="173" t="s">
        <v>257</v>
      </c>
      <c r="AM52" s="173" t="s">
        <v>258</v>
      </c>
      <c r="AN52" s="173" t="s">
        <v>259</v>
      </c>
      <c r="AO52" s="173" t="s">
        <v>260</v>
      </c>
      <c r="AP52" s="173" t="s">
        <v>261</v>
      </c>
      <c r="AQ52" s="173" t="s">
        <v>262</v>
      </c>
      <c r="AR52" s="173" t="s">
        <v>263</v>
      </c>
      <c r="AS52" s="173" t="s">
        <v>264</v>
      </c>
      <c r="AT52" s="173" t="s">
        <v>265</v>
      </c>
    </row>
    <row r="53" spans="1:46" ht="15.95" customHeight="1" x14ac:dyDescent="0.25">
      <c r="A53" s="208" t="s">
        <v>269</v>
      </c>
      <c r="B53" s="208"/>
      <c r="C53" s="208"/>
      <c r="D53" s="208"/>
      <c r="E53" s="208"/>
      <c r="F53" s="208"/>
      <c r="G53" s="173"/>
      <c r="H53" s="173"/>
      <c r="I53" s="173"/>
      <c r="J53" s="173"/>
      <c r="K53" s="173"/>
      <c r="L53" s="173"/>
      <c r="M53" s="173"/>
      <c r="N53" s="173"/>
      <c r="O53" s="173"/>
      <c r="P53" s="173"/>
      <c r="Q53" s="173"/>
      <c r="R53" s="173"/>
      <c r="S53" s="173"/>
      <c r="T53" s="173"/>
      <c r="U53" s="173"/>
      <c r="V53" s="173"/>
      <c r="W53" s="173"/>
      <c r="X53" s="173"/>
      <c r="Y53" s="173"/>
      <c r="Z53" s="173"/>
      <c r="AA53" s="173"/>
      <c r="AB53" s="173"/>
      <c r="AC53" s="173"/>
      <c r="AD53" s="173"/>
      <c r="AE53" s="173"/>
      <c r="AF53" s="173"/>
      <c r="AG53" s="173"/>
      <c r="AH53" s="173"/>
      <c r="AI53" s="173"/>
      <c r="AJ53" s="173"/>
      <c r="AK53" s="173"/>
      <c r="AL53" s="173"/>
      <c r="AM53" s="173"/>
      <c r="AN53" s="173"/>
      <c r="AO53" s="173"/>
      <c r="AP53" s="173"/>
      <c r="AQ53" s="173"/>
      <c r="AR53" s="173"/>
      <c r="AS53" s="173"/>
      <c r="AT53" s="175"/>
    </row>
    <row r="54" spans="1:46" ht="15.95" customHeight="1" x14ac:dyDescent="0.25">
      <c r="A54" s="208" t="s">
        <v>270</v>
      </c>
      <c r="B54" s="208"/>
      <c r="C54" s="208"/>
      <c r="D54" s="208"/>
      <c r="E54" s="208"/>
      <c r="F54" s="208"/>
      <c r="G54" s="175"/>
      <c r="H54" s="175"/>
      <c r="I54" s="175"/>
      <c r="J54" s="175"/>
      <c r="K54" s="175"/>
      <c r="L54" s="175"/>
      <c r="M54" s="175"/>
      <c r="N54" s="175"/>
      <c r="O54" s="175"/>
      <c r="P54" s="175"/>
      <c r="Q54" s="175"/>
      <c r="R54" s="175"/>
      <c r="S54" s="175"/>
      <c r="T54" s="175"/>
      <c r="U54" s="175"/>
      <c r="V54" s="175"/>
      <c r="W54" s="175"/>
      <c r="X54" s="175"/>
      <c r="Y54" s="175"/>
      <c r="Z54" s="175"/>
      <c r="AA54" s="175"/>
      <c r="AB54" s="175"/>
      <c r="AC54" s="175"/>
      <c r="AD54" s="175"/>
      <c r="AE54" s="175"/>
      <c r="AF54" s="175"/>
      <c r="AG54" s="175"/>
      <c r="AH54" s="175"/>
      <c r="AI54" s="175"/>
      <c r="AJ54" s="175"/>
      <c r="AK54" s="175"/>
      <c r="AL54" s="175"/>
      <c r="AM54" s="175"/>
      <c r="AN54" s="175"/>
      <c r="AO54" s="175"/>
      <c r="AP54" s="175"/>
      <c r="AQ54" s="175"/>
      <c r="AR54" s="175"/>
      <c r="AS54" s="175"/>
      <c r="AT54" s="175"/>
    </row>
    <row r="55" spans="1:46" ht="15.95" customHeight="1" x14ac:dyDescent="0.25">
      <c r="A55" s="208" t="s">
        <v>271</v>
      </c>
      <c r="B55" s="208"/>
      <c r="C55" s="208"/>
      <c r="D55" s="208"/>
      <c r="E55" s="208"/>
      <c r="F55" s="208"/>
      <c r="G55" s="175"/>
      <c r="H55" s="175"/>
      <c r="I55" s="175"/>
      <c r="J55" s="175"/>
      <c r="K55" s="175"/>
      <c r="L55" s="175"/>
      <c r="M55" s="175"/>
      <c r="N55" s="175"/>
      <c r="O55" s="175"/>
      <c r="P55" s="175"/>
      <c r="Q55" s="175"/>
      <c r="R55" s="175"/>
      <c r="S55" s="175"/>
      <c r="T55" s="175"/>
      <c r="U55" s="175"/>
      <c r="V55" s="175"/>
      <c r="W55" s="175"/>
      <c r="X55" s="175"/>
      <c r="Y55" s="175"/>
      <c r="Z55" s="175"/>
      <c r="AA55" s="175"/>
      <c r="AB55" s="175"/>
      <c r="AC55" s="175"/>
      <c r="AD55" s="175"/>
      <c r="AE55" s="175"/>
      <c r="AF55" s="175"/>
      <c r="AG55" s="175"/>
      <c r="AH55" s="175"/>
      <c r="AI55" s="175"/>
      <c r="AJ55" s="175"/>
      <c r="AK55" s="175"/>
      <c r="AL55" s="175"/>
      <c r="AM55" s="175"/>
      <c r="AN55" s="175"/>
      <c r="AO55" s="175"/>
      <c r="AP55" s="175"/>
      <c r="AQ55" s="175"/>
      <c r="AR55" s="175"/>
      <c r="AS55" s="175"/>
      <c r="AT55" s="175"/>
    </row>
    <row r="56" spans="1:46" ht="15.95" customHeight="1" thickBot="1" x14ac:dyDescent="0.3">
      <c r="A56" s="208" t="s">
        <v>272</v>
      </c>
      <c r="B56" s="208"/>
      <c r="C56" s="208"/>
      <c r="D56" s="208"/>
      <c r="E56" s="208"/>
      <c r="F56" s="208"/>
      <c r="G56" s="175"/>
      <c r="H56" s="175"/>
      <c r="I56" s="175"/>
      <c r="J56" s="175"/>
      <c r="K56" s="175"/>
      <c r="L56" s="175"/>
      <c r="M56" s="175"/>
      <c r="N56" s="175"/>
      <c r="O56" s="175"/>
      <c r="P56" s="175"/>
      <c r="Q56" s="175"/>
      <c r="R56" s="175"/>
      <c r="S56" s="175"/>
      <c r="T56" s="175"/>
      <c r="U56" s="175"/>
      <c r="V56" s="175"/>
      <c r="W56" s="175"/>
      <c r="X56" s="175"/>
      <c r="Y56" s="175"/>
      <c r="Z56" s="175"/>
      <c r="AA56" s="175"/>
      <c r="AB56" s="175"/>
      <c r="AC56" s="175"/>
      <c r="AD56" s="175"/>
      <c r="AE56" s="175"/>
      <c r="AF56" s="175"/>
      <c r="AG56" s="175"/>
      <c r="AH56" s="175"/>
      <c r="AI56" s="175"/>
      <c r="AJ56" s="175"/>
      <c r="AK56" s="175"/>
      <c r="AL56" s="175"/>
      <c r="AM56" s="175"/>
      <c r="AN56" s="175"/>
      <c r="AO56" s="175"/>
      <c r="AP56" s="175"/>
      <c r="AQ56" s="175"/>
      <c r="AR56" s="175"/>
      <c r="AS56" s="175"/>
      <c r="AT56" s="175"/>
    </row>
    <row r="57" spans="1:46" ht="15.95" customHeight="1" thickBot="1" x14ac:dyDescent="0.3">
      <c r="A57" s="171"/>
      <c r="B57" s="171"/>
      <c r="C57" s="171"/>
      <c r="D57" s="172"/>
      <c r="E57" s="177"/>
      <c r="F57" s="178"/>
      <c r="G57" s="171"/>
      <c r="H57" s="171"/>
      <c r="I57" s="171"/>
      <c r="J57" s="171"/>
      <c r="K57" s="171"/>
      <c r="L57" s="171"/>
      <c r="M57" s="171"/>
      <c r="N57" s="171"/>
      <c r="O57" s="171"/>
      <c r="P57" s="171"/>
      <c r="Q57" s="171"/>
      <c r="R57" s="171"/>
      <c r="S57" s="171"/>
      <c r="T57" s="171"/>
      <c r="U57" s="171"/>
      <c r="V57" s="171"/>
      <c r="W57" s="171"/>
      <c r="X57" s="171"/>
      <c r="Y57" s="171"/>
      <c r="Z57" s="171"/>
      <c r="AA57" s="171"/>
      <c r="AB57" s="171"/>
      <c r="AC57" s="171"/>
      <c r="AD57" s="171"/>
      <c r="AE57" s="171"/>
      <c r="AF57" s="171"/>
      <c r="AG57" s="171"/>
      <c r="AH57" s="171"/>
      <c r="AI57" s="171"/>
      <c r="AJ57" s="171"/>
      <c r="AK57" s="171"/>
      <c r="AL57" s="171"/>
      <c r="AM57" s="171"/>
      <c r="AN57" s="171"/>
      <c r="AO57" s="171"/>
      <c r="AP57" s="171"/>
      <c r="AQ57" s="171"/>
      <c r="AR57" s="171"/>
      <c r="AS57" s="172"/>
      <c r="AT57" s="179"/>
    </row>
    <row r="58" spans="1:46" ht="15.95" customHeight="1" x14ac:dyDescent="0.25">
      <c r="A58" s="209" t="s">
        <v>273</v>
      </c>
      <c r="B58" s="209"/>
      <c r="C58" s="209"/>
      <c r="D58" s="209"/>
      <c r="E58" s="210" t="s">
        <v>231</v>
      </c>
      <c r="F58" s="210"/>
      <c r="G58" s="173" t="s">
        <v>197</v>
      </c>
      <c r="H58" s="173" t="s">
        <v>198</v>
      </c>
      <c r="I58" s="173" t="s">
        <v>199</v>
      </c>
      <c r="J58" s="173" t="s">
        <v>200</v>
      </c>
      <c r="K58" s="173" t="s">
        <v>201</v>
      </c>
      <c r="L58" s="173" t="s">
        <v>232</v>
      </c>
      <c r="M58" s="173" t="s">
        <v>233</v>
      </c>
      <c r="N58" s="173" t="s">
        <v>234</v>
      </c>
      <c r="O58" s="173" t="s">
        <v>156</v>
      </c>
      <c r="P58" s="173" t="s">
        <v>235</v>
      </c>
      <c r="Q58" s="173" t="s">
        <v>236</v>
      </c>
      <c r="R58" s="173" t="s">
        <v>237</v>
      </c>
      <c r="S58" s="173" t="s">
        <v>238</v>
      </c>
      <c r="T58" s="173" t="s">
        <v>239</v>
      </c>
      <c r="U58" s="173" t="s">
        <v>240</v>
      </c>
      <c r="V58" s="173" t="s">
        <v>241</v>
      </c>
      <c r="W58" s="173" t="s">
        <v>242</v>
      </c>
      <c r="X58" s="173" t="s">
        <v>243</v>
      </c>
      <c r="Y58" s="173" t="s">
        <v>244</v>
      </c>
      <c r="Z58" s="173" t="s">
        <v>245</v>
      </c>
      <c r="AA58" s="173" t="s">
        <v>246</v>
      </c>
      <c r="AB58" s="173" t="s">
        <v>247</v>
      </c>
      <c r="AC58" s="173" t="s">
        <v>248</v>
      </c>
      <c r="AD58" s="173" t="s">
        <v>249</v>
      </c>
      <c r="AE58" s="173" t="s">
        <v>250</v>
      </c>
      <c r="AF58" s="173" t="s">
        <v>251</v>
      </c>
      <c r="AG58" s="173" t="s">
        <v>252</v>
      </c>
      <c r="AH58" s="173" t="s">
        <v>253</v>
      </c>
      <c r="AI58" s="173" t="s">
        <v>254</v>
      </c>
      <c r="AJ58" s="173" t="s">
        <v>255</v>
      </c>
      <c r="AK58" s="173" t="s">
        <v>256</v>
      </c>
      <c r="AL58" s="173" t="s">
        <v>257</v>
      </c>
      <c r="AM58" s="173" t="s">
        <v>258</v>
      </c>
      <c r="AN58" s="173" t="s">
        <v>259</v>
      </c>
      <c r="AO58" s="173" t="s">
        <v>260</v>
      </c>
      <c r="AP58" s="173" t="s">
        <v>261</v>
      </c>
      <c r="AQ58" s="173" t="s">
        <v>262</v>
      </c>
      <c r="AR58" s="173" t="s">
        <v>263</v>
      </c>
      <c r="AS58" s="173" t="s">
        <v>264</v>
      </c>
      <c r="AT58" s="173" t="s">
        <v>265</v>
      </c>
    </row>
    <row r="59" spans="1:46" ht="15.95" customHeight="1" x14ac:dyDescent="0.25">
      <c r="A59" s="208" t="s">
        <v>274</v>
      </c>
      <c r="B59" s="208"/>
      <c r="C59" s="208"/>
      <c r="D59" s="208"/>
      <c r="E59" s="208"/>
      <c r="F59" s="208"/>
      <c r="G59" s="175"/>
      <c r="H59" s="175"/>
      <c r="I59" s="175"/>
      <c r="J59" s="175"/>
      <c r="K59" s="175"/>
      <c r="L59" s="175"/>
      <c r="M59" s="175"/>
      <c r="N59" s="175"/>
      <c r="O59" s="174">
        <v>431</v>
      </c>
      <c r="P59" s="174">
        <v>444</v>
      </c>
      <c r="Q59" s="174">
        <v>457</v>
      </c>
      <c r="R59" s="174">
        <v>471</v>
      </c>
      <c r="S59" s="174">
        <v>485</v>
      </c>
      <c r="T59" s="174">
        <v>500</v>
      </c>
      <c r="U59" s="174">
        <v>515</v>
      </c>
      <c r="V59" s="174">
        <v>530</v>
      </c>
      <c r="W59" s="174">
        <v>546</v>
      </c>
      <c r="X59" s="174">
        <v>562</v>
      </c>
      <c r="Y59" s="174">
        <v>579</v>
      </c>
      <c r="Z59" s="174">
        <v>597</v>
      </c>
      <c r="AA59" s="174">
        <v>615</v>
      </c>
      <c r="AB59" s="174">
        <v>633</v>
      </c>
      <c r="AC59" s="174">
        <v>652</v>
      </c>
      <c r="AD59" s="174">
        <v>672</v>
      </c>
      <c r="AE59" s="174">
        <v>692</v>
      </c>
      <c r="AF59" s="174">
        <v>712</v>
      </c>
      <c r="AG59" s="174">
        <v>734</v>
      </c>
      <c r="AH59" s="174">
        <v>756</v>
      </c>
      <c r="AI59" s="174">
        <v>778</v>
      </c>
      <c r="AJ59" s="174">
        <v>802</v>
      </c>
      <c r="AK59" s="174">
        <v>826</v>
      </c>
      <c r="AL59" s="174">
        <v>851</v>
      </c>
      <c r="AM59" s="174">
        <v>876</v>
      </c>
      <c r="AN59" s="174">
        <v>902</v>
      </c>
      <c r="AO59" s="174">
        <v>930</v>
      </c>
      <c r="AP59" s="174">
        <v>957</v>
      </c>
      <c r="AQ59" s="174">
        <v>986</v>
      </c>
      <c r="AR59" s="176">
        <v>1016</v>
      </c>
      <c r="AS59" s="176">
        <v>1046</v>
      </c>
      <c r="AT59" s="176">
        <v>21553</v>
      </c>
    </row>
    <row r="60" spans="1:46" ht="15.95" customHeight="1" x14ac:dyDescent="0.25">
      <c r="A60" s="208" t="s">
        <v>275</v>
      </c>
      <c r="B60" s="208"/>
      <c r="C60" s="208"/>
      <c r="D60" s="208"/>
      <c r="E60" s="208"/>
      <c r="F60" s="208"/>
      <c r="G60" s="175"/>
      <c r="H60" s="175"/>
      <c r="I60" s="175"/>
      <c r="J60" s="175"/>
      <c r="K60" s="175"/>
      <c r="L60" s="175"/>
      <c r="M60" s="175"/>
      <c r="N60" s="175"/>
      <c r="O60" s="175"/>
      <c r="P60" s="175"/>
      <c r="Q60" s="175"/>
      <c r="R60" s="175"/>
      <c r="S60" s="175"/>
      <c r="T60" s="175"/>
      <c r="U60" s="175"/>
      <c r="V60" s="175"/>
      <c r="W60" s="175"/>
      <c r="X60" s="175"/>
      <c r="Y60" s="175"/>
      <c r="Z60" s="175"/>
      <c r="AA60" s="175"/>
      <c r="AB60" s="175"/>
      <c r="AC60" s="175"/>
      <c r="AD60" s="175"/>
      <c r="AE60" s="176">
        <v>-46696</v>
      </c>
      <c r="AF60" s="175"/>
      <c r="AG60" s="175"/>
      <c r="AH60" s="175"/>
      <c r="AI60" s="175"/>
      <c r="AJ60" s="175"/>
      <c r="AK60" s="175"/>
      <c r="AL60" s="175"/>
      <c r="AM60" s="175"/>
      <c r="AN60" s="175"/>
      <c r="AO60" s="175"/>
      <c r="AP60" s="175"/>
      <c r="AQ60" s="175"/>
      <c r="AR60" s="175"/>
      <c r="AS60" s="175"/>
      <c r="AT60" s="176">
        <v>-46696</v>
      </c>
    </row>
    <row r="61" spans="1:46" ht="15.95" customHeight="1" x14ac:dyDescent="0.25">
      <c r="A61" s="208" t="s">
        <v>276</v>
      </c>
      <c r="B61" s="208"/>
      <c r="C61" s="208"/>
      <c r="D61" s="208"/>
      <c r="E61" s="208"/>
      <c r="F61" s="208"/>
      <c r="G61" s="175"/>
      <c r="H61" s="175"/>
      <c r="I61" s="175"/>
      <c r="J61" s="175"/>
      <c r="K61" s="175"/>
      <c r="L61" s="175"/>
      <c r="M61" s="175"/>
      <c r="N61" s="175"/>
      <c r="O61" s="175"/>
      <c r="P61" s="175"/>
      <c r="Q61" s="175"/>
      <c r="R61" s="175"/>
      <c r="S61" s="175"/>
      <c r="T61" s="175"/>
      <c r="U61" s="175"/>
      <c r="V61" s="175"/>
      <c r="W61" s="175"/>
      <c r="X61" s="175"/>
      <c r="Y61" s="175"/>
      <c r="Z61" s="175"/>
      <c r="AA61" s="175"/>
      <c r="AB61" s="175"/>
      <c r="AC61" s="175"/>
      <c r="AD61" s="175"/>
      <c r="AE61" s="175"/>
      <c r="AF61" s="175"/>
      <c r="AG61" s="175"/>
      <c r="AH61" s="175"/>
      <c r="AI61" s="175"/>
      <c r="AJ61" s="175"/>
      <c r="AK61" s="175"/>
      <c r="AL61" s="175"/>
      <c r="AM61" s="175"/>
      <c r="AN61" s="175"/>
      <c r="AO61" s="175"/>
      <c r="AP61" s="175"/>
      <c r="AQ61" s="175"/>
      <c r="AR61" s="175"/>
      <c r="AS61" s="175"/>
      <c r="AT61" s="175"/>
    </row>
    <row r="62" spans="1:46" ht="32.1" customHeight="1" x14ac:dyDescent="0.25">
      <c r="A62" s="208" t="s">
        <v>277</v>
      </c>
      <c r="B62" s="208"/>
      <c r="C62" s="208"/>
      <c r="D62" s="208"/>
      <c r="E62" s="208"/>
      <c r="F62" s="208"/>
      <c r="G62" s="175"/>
      <c r="H62" s="175"/>
      <c r="I62" s="175"/>
      <c r="J62" s="175"/>
      <c r="K62" s="175"/>
      <c r="L62" s="175"/>
      <c r="M62" s="175"/>
      <c r="N62" s="175"/>
      <c r="O62" s="176">
        <v>-366615</v>
      </c>
      <c r="P62" s="176">
        <v>-381206</v>
      </c>
      <c r="Q62" s="176">
        <v>-396378</v>
      </c>
      <c r="R62" s="176">
        <v>-412154</v>
      </c>
      <c r="S62" s="176">
        <v>-428558</v>
      </c>
      <c r="T62" s="176">
        <v>-445614</v>
      </c>
      <c r="U62" s="176">
        <v>-463350</v>
      </c>
      <c r="V62" s="176">
        <v>-481791</v>
      </c>
      <c r="W62" s="176">
        <v>-500966</v>
      </c>
      <c r="X62" s="176">
        <v>-520905</v>
      </c>
      <c r="Y62" s="176">
        <v>-541637</v>
      </c>
      <c r="Z62" s="176">
        <v>-563194</v>
      </c>
      <c r="AA62" s="176">
        <v>-585609</v>
      </c>
      <c r="AB62" s="176">
        <v>-608916</v>
      </c>
      <c r="AC62" s="176">
        <v>-633151</v>
      </c>
      <c r="AD62" s="176">
        <v>-658351</v>
      </c>
      <c r="AE62" s="176">
        <v>-684553</v>
      </c>
      <c r="AF62" s="176">
        <v>-711798</v>
      </c>
      <c r="AG62" s="176">
        <v>-740128</v>
      </c>
      <c r="AH62" s="176">
        <v>-769585</v>
      </c>
      <c r="AI62" s="176">
        <v>-800214</v>
      </c>
      <c r="AJ62" s="176">
        <v>-832063</v>
      </c>
      <c r="AK62" s="176">
        <v>-865179</v>
      </c>
      <c r="AL62" s="176">
        <v>-899613</v>
      </c>
      <c r="AM62" s="176">
        <v>-935418</v>
      </c>
      <c r="AN62" s="176">
        <v>-972647</v>
      </c>
      <c r="AO62" s="176">
        <v>-1011359</v>
      </c>
      <c r="AP62" s="176">
        <v>-1051611</v>
      </c>
      <c r="AQ62" s="176">
        <v>-1093465</v>
      </c>
      <c r="AR62" s="176">
        <v>-1136985</v>
      </c>
      <c r="AS62" s="176">
        <v>-1182237</v>
      </c>
      <c r="AT62" s="176">
        <v>-21675251</v>
      </c>
    </row>
    <row r="63" spans="1:46" ht="32.1" customHeight="1" x14ac:dyDescent="0.25">
      <c r="A63" s="171"/>
      <c r="B63" s="171"/>
      <c r="C63" s="171"/>
      <c r="D63" s="171"/>
      <c r="E63" s="171"/>
      <c r="F63" s="171"/>
      <c r="G63" s="171"/>
      <c r="H63" s="171"/>
      <c r="I63" s="171"/>
      <c r="J63" s="171"/>
      <c r="K63" s="171"/>
      <c r="L63" s="171"/>
      <c r="M63" s="171"/>
      <c r="N63" s="171"/>
      <c r="O63" s="171"/>
      <c r="P63" s="171"/>
      <c r="Q63" s="171"/>
      <c r="R63" s="171"/>
      <c r="S63" s="171"/>
      <c r="T63" s="171"/>
      <c r="U63" s="171"/>
      <c r="V63" s="171"/>
      <c r="W63" s="171"/>
      <c r="X63" s="171"/>
      <c r="Y63" s="171"/>
      <c r="Z63" s="171"/>
      <c r="AA63" s="171"/>
      <c r="AB63" s="171"/>
      <c r="AC63" s="171"/>
      <c r="AD63" s="171"/>
      <c r="AE63" s="171"/>
      <c r="AF63" s="171"/>
      <c r="AG63" s="171"/>
      <c r="AH63" s="171"/>
      <c r="AI63" s="171"/>
      <c r="AJ63" s="171"/>
      <c r="AK63" s="171"/>
      <c r="AL63" s="171"/>
      <c r="AM63" s="171"/>
      <c r="AN63" s="171"/>
      <c r="AO63" s="171"/>
      <c r="AP63" s="171"/>
      <c r="AQ63" s="171"/>
      <c r="AR63" s="171"/>
      <c r="AS63" s="171"/>
      <c r="AT63" s="171"/>
    </row>
    <row r="64" spans="1:46" ht="32.1" customHeight="1" x14ac:dyDescent="0.25">
      <c r="A64" s="171"/>
      <c r="B64" s="171"/>
      <c r="C64" s="171"/>
      <c r="D64" s="171"/>
      <c r="E64" s="171"/>
      <c r="F64" s="171"/>
      <c r="G64" s="171"/>
      <c r="H64" s="171"/>
      <c r="I64" s="171"/>
      <c r="J64" s="171"/>
      <c r="K64" s="171"/>
      <c r="L64" s="171"/>
      <c r="M64" s="171"/>
      <c r="N64" s="171"/>
      <c r="O64" s="171"/>
      <c r="P64" s="171"/>
      <c r="Q64" s="171"/>
      <c r="R64" s="171"/>
      <c r="S64" s="171"/>
      <c r="T64" s="171"/>
      <c r="U64" s="171"/>
      <c r="V64" s="171"/>
      <c r="W64" s="171"/>
      <c r="X64" s="171"/>
      <c r="Y64" s="171"/>
      <c r="Z64" s="171"/>
      <c r="AA64" s="171"/>
      <c r="AB64" s="171"/>
      <c r="AC64" s="171"/>
      <c r="AD64" s="171"/>
      <c r="AE64" s="171"/>
      <c r="AF64" s="171"/>
      <c r="AG64" s="171"/>
      <c r="AH64" s="171"/>
      <c r="AI64" s="171"/>
      <c r="AJ64" s="171"/>
      <c r="AK64" s="171"/>
      <c r="AL64" s="171"/>
      <c r="AM64" s="171"/>
      <c r="AN64" s="171"/>
      <c r="AO64" s="171"/>
      <c r="AP64" s="171"/>
      <c r="AQ64" s="171"/>
      <c r="AR64" s="171"/>
      <c r="AS64" s="171"/>
      <c r="AT64" s="171"/>
    </row>
    <row r="65" spans="1:46" ht="15.95" customHeight="1" x14ac:dyDescent="0.25">
      <c r="A65" s="208" t="s">
        <v>278</v>
      </c>
      <c r="B65" s="208"/>
      <c r="C65" s="208"/>
      <c r="D65" s="208"/>
      <c r="E65" s="208"/>
      <c r="F65" s="208"/>
      <c r="G65" s="175"/>
      <c r="H65" s="175"/>
      <c r="I65" s="175"/>
      <c r="J65" s="175"/>
      <c r="K65" s="175"/>
      <c r="L65" s="175"/>
      <c r="M65" s="175"/>
      <c r="N65" s="175"/>
      <c r="O65" s="175"/>
      <c r="P65" s="175"/>
      <c r="Q65" s="175"/>
      <c r="R65" s="175"/>
      <c r="S65" s="175"/>
      <c r="T65" s="175"/>
      <c r="U65" s="175"/>
      <c r="V65" s="175"/>
      <c r="W65" s="175"/>
      <c r="X65" s="175"/>
      <c r="Y65" s="175"/>
      <c r="Z65" s="175"/>
      <c r="AA65" s="175"/>
      <c r="AB65" s="175"/>
      <c r="AC65" s="175"/>
      <c r="AD65" s="175"/>
      <c r="AE65" s="175"/>
      <c r="AF65" s="175"/>
      <c r="AG65" s="175"/>
      <c r="AH65" s="175"/>
      <c r="AI65" s="175"/>
      <c r="AJ65" s="175"/>
      <c r="AK65" s="175"/>
      <c r="AL65" s="175"/>
      <c r="AM65" s="175"/>
      <c r="AN65" s="175"/>
      <c r="AO65" s="175"/>
      <c r="AP65" s="175"/>
      <c r="AQ65" s="175"/>
      <c r="AR65" s="175"/>
      <c r="AS65" s="175"/>
      <c r="AT65" s="175"/>
    </row>
    <row r="66" spans="1:46" ht="32.1" customHeight="1" x14ac:dyDescent="0.25">
      <c r="A66" s="208" t="s">
        <v>727</v>
      </c>
      <c r="B66" s="208"/>
      <c r="C66" s="208"/>
      <c r="D66" s="208"/>
      <c r="E66" s="208"/>
      <c r="F66" s="208"/>
      <c r="G66" s="175"/>
      <c r="H66" s="175"/>
      <c r="I66" s="175"/>
      <c r="J66" s="175"/>
      <c r="K66" s="175"/>
      <c r="L66" s="175"/>
      <c r="M66" s="175"/>
      <c r="N66" s="175"/>
      <c r="O66" s="176">
        <v>-366184</v>
      </c>
      <c r="P66" s="176">
        <v>-380762</v>
      </c>
      <c r="Q66" s="176">
        <v>-395921</v>
      </c>
      <c r="R66" s="176">
        <v>-411683</v>
      </c>
      <c r="S66" s="176">
        <v>-428072</v>
      </c>
      <c r="T66" s="176">
        <v>-445115</v>
      </c>
      <c r="U66" s="176">
        <v>-462835</v>
      </c>
      <c r="V66" s="176">
        <v>-481261</v>
      </c>
      <c r="W66" s="176">
        <v>-500420</v>
      </c>
      <c r="X66" s="176">
        <v>-520342</v>
      </c>
      <c r="Y66" s="176">
        <v>-541058</v>
      </c>
      <c r="Z66" s="176">
        <v>-562597</v>
      </c>
      <c r="AA66" s="176">
        <v>-584995</v>
      </c>
      <c r="AB66" s="176">
        <v>-608283</v>
      </c>
      <c r="AC66" s="176">
        <v>-632499</v>
      </c>
      <c r="AD66" s="176">
        <v>-657679</v>
      </c>
      <c r="AE66" s="176">
        <v>-730558</v>
      </c>
      <c r="AF66" s="176">
        <v>-711086</v>
      </c>
      <c r="AG66" s="176">
        <v>-739394</v>
      </c>
      <c r="AH66" s="176">
        <v>-768829</v>
      </c>
      <c r="AI66" s="176">
        <v>-799436</v>
      </c>
      <c r="AJ66" s="176">
        <v>-831261</v>
      </c>
      <c r="AK66" s="176">
        <v>-864353</v>
      </c>
      <c r="AL66" s="176">
        <v>-898762</v>
      </c>
      <c r="AM66" s="176">
        <v>-934542</v>
      </c>
      <c r="AN66" s="176">
        <v>-971745</v>
      </c>
      <c r="AO66" s="176">
        <v>-1010429</v>
      </c>
      <c r="AP66" s="176">
        <v>-1050653</v>
      </c>
      <c r="AQ66" s="176">
        <v>-1092479</v>
      </c>
      <c r="AR66" s="176">
        <v>-1135969</v>
      </c>
      <c r="AS66" s="176">
        <v>-1181191</v>
      </c>
      <c r="AT66" s="176">
        <v>-21700394</v>
      </c>
    </row>
    <row r="67" spans="1:46" ht="15.95" customHeight="1" x14ac:dyDescent="0.25">
      <c r="A67" s="208" t="s">
        <v>279</v>
      </c>
      <c r="B67" s="208"/>
      <c r="C67" s="208"/>
      <c r="D67" s="208"/>
      <c r="E67" s="208"/>
      <c r="F67" s="208"/>
      <c r="G67" s="175"/>
      <c r="H67" s="174">
        <v>-489</v>
      </c>
      <c r="I67" s="176">
        <v>-1262</v>
      </c>
      <c r="J67" s="176">
        <v>-1788</v>
      </c>
      <c r="K67" s="176">
        <v>-2314</v>
      </c>
      <c r="L67" s="176">
        <v>-4265</v>
      </c>
      <c r="M67" s="176">
        <v>-16114</v>
      </c>
      <c r="N67" s="176">
        <v>-16114</v>
      </c>
      <c r="O67" s="176">
        <v>-16114</v>
      </c>
      <c r="P67" s="176">
        <v>-16114</v>
      </c>
      <c r="Q67" s="176">
        <v>-16114</v>
      </c>
      <c r="R67" s="176">
        <v>-16114</v>
      </c>
      <c r="S67" s="176">
        <v>-16114</v>
      </c>
      <c r="T67" s="176">
        <v>-16114</v>
      </c>
      <c r="U67" s="176">
        <v>-16114</v>
      </c>
      <c r="V67" s="176">
        <v>-16114</v>
      </c>
      <c r="W67" s="176">
        <v>-16114</v>
      </c>
      <c r="X67" s="176">
        <v>-16114</v>
      </c>
      <c r="Y67" s="176">
        <v>-16114</v>
      </c>
      <c r="Z67" s="176">
        <v>-16114</v>
      </c>
      <c r="AA67" s="176">
        <v>-16114</v>
      </c>
      <c r="AB67" s="176">
        <v>-16114</v>
      </c>
      <c r="AC67" s="176">
        <v>-16114</v>
      </c>
      <c r="AD67" s="176">
        <v>-16114</v>
      </c>
      <c r="AE67" s="176">
        <v>-16114</v>
      </c>
      <c r="AF67" s="176">
        <v>-16114</v>
      </c>
      <c r="AG67" s="176">
        <v>-16114</v>
      </c>
      <c r="AH67" s="176">
        <v>-16114</v>
      </c>
      <c r="AI67" s="176">
        <v>-16114</v>
      </c>
      <c r="AJ67" s="176">
        <v>-16114</v>
      </c>
      <c r="AK67" s="176">
        <v>-16114</v>
      </c>
      <c r="AL67" s="176">
        <v>-16114</v>
      </c>
      <c r="AM67" s="176">
        <v>-16114</v>
      </c>
      <c r="AN67" s="176">
        <v>-16114</v>
      </c>
      <c r="AO67" s="176">
        <v>-16114</v>
      </c>
      <c r="AP67" s="176">
        <v>-5997</v>
      </c>
      <c r="AQ67" s="175"/>
      <c r="AR67" s="175"/>
      <c r="AS67" s="175"/>
      <c r="AT67" s="176">
        <v>-483425</v>
      </c>
    </row>
    <row r="68" spans="1:46" ht="32.1" customHeight="1" x14ac:dyDescent="0.25">
      <c r="A68" s="208" t="s">
        <v>728</v>
      </c>
      <c r="B68" s="208"/>
      <c r="C68" s="208"/>
      <c r="D68" s="208"/>
      <c r="E68" s="208"/>
      <c r="F68" s="208"/>
      <c r="G68" s="175"/>
      <c r="H68" s="174">
        <v>-489</v>
      </c>
      <c r="I68" s="176">
        <v>-1262</v>
      </c>
      <c r="J68" s="176">
        <v>-1788</v>
      </c>
      <c r="K68" s="176">
        <v>-2314</v>
      </c>
      <c r="L68" s="176">
        <v>-4265</v>
      </c>
      <c r="M68" s="176">
        <v>-16114</v>
      </c>
      <c r="N68" s="176">
        <v>-16114</v>
      </c>
      <c r="O68" s="176">
        <v>-382298</v>
      </c>
      <c r="P68" s="176">
        <v>-396876</v>
      </c>
      <c r="Q68" s="176">
        <v>-412035</v>
      </c>
      <c r="R68" s="176">
        <v>-427797</v>
      </c>
      <c r="S68" s="176">
        <v>-444187</v>
      </c>
      <c r="T68" s="176">
        <v>-461229</v>
      </c>
      <c r="U68" s="176">
        <v>-478949</v>
      </c>
      <c r="V68" s="176">
        <v>-497375</v>
      </c>
      <c r="W68" s="176">
        <v>-516535</v>
      </c>
      <c r="X68" s="176">
        <v>-536457</v>
      </c>
      <c r="Y68" s="176">
        <v>-557172</v>
      </c>
      <c r="Z68" s="176">
        <v>-578712</v>
      </c>
      <c r="AA68" s="176">
        <v>-601109</v>
      </c>
      <c r="AB68" s="176">
        <v>-624398</v>
      </c>
      <c r="AC68" s="176">
        <v>-648613</v>
      </c>
      <c r="AD68" s="176">
        <v>-673793</v>
      </c>
      <c r="AE68" s="176">
        <v>-746672</v>
      </c>
      <c r="AF68" s="176">
        <v>-727200</v>
      </c>
      <c r="AG68" s="176">
        <v>-755508</v>
      </c>
      <c r="AH68" s="176">
        <v>-784943</v>
      </c>
      <c r="AI68" s="176">
        <v>-815550</v>
      </c>
      <c r="AJ68" s="176">
        <v>-847375</v>
      </c>
      <c r="AK68" s="176">
        <v>-880467</v>
      </c>
      <c r="AL68" s="176">
        <v>-914877</v>
      </c>
      <c r="AM68" s="176">
        <v>-950656</v>
      </c>
      <c r="AN68" s="176">
        <v>-987859</v>
      </c>
      <c r="AO68" s="176">
        <v>-1026543</v>
      </c>
      <c r="AP68" s="176">
        <v>-1056651</v>
      </c>
      <c r="AQ68" s="176">
        <v>-1092479</v>
      </c>
      <c r="AR68" s="176">
        <v>-1135969</v>
      </c>
      <c r="AS68" s="176">
        <v>-1181191</v>
      </c>
      <c r="AT68" s="176">
        <v>-22183819</v>
      </c>
    </row>
    <row r="69" spans="1:46" ht="15.95" customHeight="1" x14ac:dyDescent="0.25">
      <c r="A69" s="208" t="s">
        <v>280</v>
      </c>
      <c r="B69" s="208"/>
      <c r="C69" s="208"/>
      <c r="D69" s="208"/>
      <c r="E69" s="208"/>
      <c r="F69" s="208"/>
      <c r="G69" s="175"/>
      <c r="H69" s="175"/>
      <c r="I69" s="175"/>
      <c r="J69" s="175"/>
      <c r="K69" s="175"/>
      <c r="L69" s="175"/>
      <c r="M69" s="175"/>
      <c r="N69" s="175"/>
      <c r="O69" s="175"/>
      <c r="P69" s="175"/>
      <c r="Q69" s="175"/>
      <c r="R69" s="175"/>
      <c r="S69" s="175"/>
      <c r="T69" s="175"/>
      <c r="U69" s="175"/>
      <c r="V69" s="175"/>
      <c r="W69" s="175"/>
      <c r="X69" s="175"/>
      <c r="Y69" s="175"/>
      <c r="Z69" s="175"/>
      <c r="AA69" s="175"/>
      <c r="AB69" s="175"/>
      <c r="AC69" s="175"/>
      <c r="AD69" s="175"/>
      <c r="AE69" s="175"/>
      <c r="AF69" s="175"/>
      <c r="AG69" s="175"/>
      <c r="AH69" s="175"/>
      <c r="AI69" s="175"/>
      <c r="AJ69" s="175"/>
      <c r="AK69" s="175"/>
      <c r="AL69" s="175"/>
      <c r="AM69" s="175"/>
      <c r="AN69" s="175"/>
      <c r="AO69" s="175"/>
      <c r="AP69" s="175"/>
      <c r="AQ69" s="175"/>
      <c r="AR69" s="175"/>
      <c r="AS69" s="175"/>
      <c r="AT69" s="175"/>
    </row>
    <row r="70" spans="1:46" ht="32.1" customHeight="1" x14ac:dyDescent="0.25">
      <c r="A70" s="208" t="s">
        <v>281</v>
      </c>
      <c r="B70" s="208"/>
      <c r="C70" s="208"/>
      <c r="D70" s="208"/>
      <c r="E70" s="208"/>
      <c r="F70" s="208"/>
      <c r="G70" s="175"/>
      <c r="H70" s="174">
        <v>-489</v>
      </c>
      <c r="I70" s="176">
        <v>-1262</v>
      </c>
      <c r="J70" s="176">
        <v>-1788</v>
      </c>
      <c r="K70" s="176">
        <v>-2314</v>
      </c>
      <c r="L70" s="176">
        <v>-4265</v>
      </c>
      <c r="M70" s="176">
        <v>-16114</v>
      </c>
      <c r="N70" s="176">
        <v>-16114</v>
      </c>
      <c r="O70" s="176">
        <v>-382298</v>
      </c>
      <c r="P70" s="176">
        <v>-396876</v>
      </c>
      <c r="Q70" s="176">
        <v>-412035</v>
      </c>
      <c r="R70" s="176">
        <v>-427797</v>
      </c>
      <c r="S70" s="176">
        <v>-444187</v>
      </c>
      <c r="T70" s="176">
        <v>-461229</v>
      </c>
      <c r="U70" s="176">
        <v>-478949</v>
      </c>
      <c r="V70" s="176">
        <v>-497375</v>
      </c>
      <c r="W70" s="176">
        <v>-516535</v>
      </c>
      <c r="X70" s="176">
        <v>-536457</v>
      </c>
      <c r="Y70" s="176">
        <v>-557172</v>
      </c>
      <c r="Z70" s="176">
        <v>-578712</v>
      </c>
      <c r="AA70" s="176">
        <v>-601109</v>
      </c>
      <c r="AB70" s="176">
        <v>-624398</v>
      </c>
      <c r="AC70" s="176">
        <v>-648613</v>
      </c>
      <c r="AD70" s="176">
        <v>-673793</v>
      </c>
      <c r="AE70" s="176">
        <v>-746672</v>
      </c>
      <c r="AF70" s="176">
        <v>-727200</v>
      </c>
      <c r="AG70" s="176">
        <v>-755508</v>
      </c>
      <c r="AH70" s="176">
        <v>-784943</v>
      </c>
      <c r="AI70" s="176">
        <v>-815550</v>
      </c>
      <c r="AJ70" s="176">
        <v>-847375</v>
      </c>
      <c r="AK70" s="176">
        <v>-880467</v>
      </c>
      <c r="AL70" s="176">
        <v>-914877</v>
      </c>
      <c r="AM70" s="176">
        <v>-950656</v>
      </c>
      <c r="AN70" s="176">
        <v>-987859</v>
      </c>
      <c r="AO70" s="176">
        <v>-1026543</v>
      </c>
      <c r="AP70" s="176">
        <v>-1056651</v>
      </c>
      <c r="AQ70" s="176">
        <v>-1092479</v>
      </c>
      <c r="AR70" s="176">
        <v>-1135969</v>
      </c>
      <c r="AS70" s="176">
        <v>-1181191</v>
      </c>
      <c r="AT70" s="176">
        <v>-22183819</v>
      </c>
    </row>
    <row r="71" spans="1:46" ht="15.95" customHeight="1" x14ac:dyDescent="0.25">
      <c r="A71" s="208" t="s">
        <v>282</v>
      </c>
      <c r="B71" s="208"/>
      <c r="C71" s="208"/>
      <c r="D71" s="208"/>
      <c r="E71" s="208"/>
      <c r="F71" s="208"/>
      <c r="G71" s="175"/>
      <c r="H71" s="175"/>
      <c r="I71" s="175"/>
      <c r="J71" s="175"/>
      <c r="K71" s="175"/>
      <c r="L71" s="175"/>
      <c r="M71" s="175"/>
      <c r="N71" s="175"/>
      <c r="O71" s="175"/>
      <c r="P71" s="175"/>
      <c r="Q71" s="175"/>
      <c r="R71" s="175"/>
      <c r="S71" s="175"/>
      <c r="T71" s="175"/>
      <c r="U71" s="175"/>
      <c r="V71" s="175"/>
      <c r="W71" s="175"/>
      <c r="X71" s="175"/>
      <c r="Y71" s="175"/>
      <c r="Z71" s="175"/>
      <c r="AA71" s="175"/>
      <c r="AB71" s="175"/>
      <c r="AC71" s="175"/>
      <c r="AD71" s="175"/>
      <c r="AE71" s="175"/>
      <c r="AF71" s="175"/>
      <c r="AG71" s="175"/>
      <c r="AH71" s="175"/>
      <c r="AI71" s="175"/>
      <c r="AJ71" s="175"/>
      <c r="AK71" s="175"/>
      <c r="AL71" s="175"/>
      <c r="AM71" s="175"/>
      <c r="AN71" s="175"/>
      <c r="AO71" s="175"/>
      <c r="AP71" s="175"/>
      <c r="AQ71" s="175"/>
      <c r="AR71" s="175"/>
      <c r="AS71" s="175"/>
      <c r="AT71" s="175"/>
    </row>
    <row r="72" spans="1:46" ht="15.95" customHeight="1" thickBot="1" x14ac:dyDescent="0.3">
      <c r="A72" s="208" t="s">
        <v>283</v>
      </c>
      <c r="B72" s="208"/>
      <c r="C72" s="208"/>
      <c r="D72" s="208"/>
      <c r="E72" s="208"/>
      <c r="F72" s="208"/>
      <c r="G72" s="175"/>
      <c r="H72" s="174">
        <v>-489</v>
      </c>
      <c r="I72" s="176">
        <v>-1262</v>
      </c>
      <c r="J72" s="176">
        <v>-1788</v>
      </c>
      <c r="K72" s="176">
        <v>-2314</v>
      </c>
      <c r="L72" s="176">
        <v>-4265</v>
      </c>
      <c r="M72" s="176">
        <v>-16114</v>
      </c>
      <c r="N72" s="176">
        <v>-16114</v>
      </c>
      <c r="O72" s="176">
        <v>-382298</v>
      </c>
      <c r="P72" s="176">
        <v>-396876</v>
      </c>
      <c r="Q72" s="176">
        <v>-412035</v>
      </c>
      <c r="R72" s="176">
        <v>-427797</v>
      </c>
      <c r="S72" s="176">
        <v>-444187</v>
      </c>
      <c r="T72" s="176">
        <v>-461229</v>
      </c>
      <c r="U72" s="176">
        <v>-478949</v>
      </c>
      <c r="V72" s="176">
        <v>-497375</v>
      </c>
      <c r="W72" s="176">
        <v>-516535</v>
      </c>
      <c r="X72" s="176">
        <v>-536457</v>
      </c>
      <c r="Y72" s="176">
        <v>-557172</v>
      </c>
      <c r="Z72" s="176">
        <v>-578712</v>
      </c>
      <c r="AA72" s="176">
        <v>-601109</v>
      </c>
      <c r="AB72" s="176">
        <v>-624398</v>
      </c>
      <c r="AC72" s="176">
        <v>-648613</v>
      </c>
      <c r="AD72" s="176">
        <v>-673793</v>
      </c>
      <c r="AE72" s="176">
        <v>-746672</v>
      </c>
      <c r="AF72" s="176">
        <v>-727200</v>
      </c>
      <c r="AG72" s="176">
        <v>-755508</v>
      </c>
      <c r="AH72" s="176">
        <v>-784943</v>
      </c>
      <c r="AI72" s="176">
        <v>-815550</v>
      </c>
      <c r="AJ72" s="176">
        <v>-847375</v>
      </c>
      <c r="AK72" s="176">
        <v>-880467</v>
      </c>
      <c r="AL72" s="176">
        <v>-914877</v>
      </c>
      <c r="AM72" s="176">
        <v>-950656</v>
      </c>
      <c r="AN72" s="176">
        <v>-987859</v>
      </c>
      <c r="AO72" s="176">
        <v>-1026543</v>
      </c>
      <c r="AP72" s="176">
        <v>-1056651</v>
      </c>
      <c r="AQ72" s="176">
        <v>-1092479</v>
      </c>
      <c r="AR72" s="176">
        <v>-1135969</v>
      </c>
      <c r="AS72" s="176">
        <v>-1181191</v>
      </c>
      <c r="AT72" s="176">
        <v>-22183819</v>
      </c>
    </row>
    <row r="73" spans="1:46" ht="32.1" customHeight="1" thickBot="1" x14ac:dyDescent="0.3">
      <c r="A73" s="171"/>
      <c r="B73" s="171"/>
      <c r="C73" s="171"/>
      <c r="D73" s="172"/>
      <c r="E73" s="177"/>
      <c r="F73" s="178"/>
      <c r="G73" s="171"/>
      <c r="H73" s="171"/>
      <c r="I73" s="171"/>
      <c r="J73" s="171"/>
      <c r="K73" s="171"/>
      <c r="L73" s="171"/>
      <c r="M73" s="171"/>
      <c r="N73" s="171"/>
      <c r="O73" s="171"/>
      <c r="P73" s="171"/>
      <c r="Q73" s="171"/>
      <c r="R73" s="171"/>
      <c r="S73" s="171"/>
      <c r="T73" s="171"/>
      <c r="U73" s="171"/>
      <c r="V73" s="171"/>
      <c r="W73" s="171"/>
      <c r="X73" s="171"/>
      <c r="Y73" s="171"/>
      <c r="Z73" s="171"/>
      <c r="AA73" s="171"/>
      <c r="AB73" s="171"/>
      <c r="AC73" s="171"/>
      <c r="AD73" s="171"/>
      <c r="AE73" s="171"/>
      <c r="AF73" s="171"/>
      <c r="AG73" s="171"/>
      <c r="AH73" s="171"/>
      <c r="AI73" s="171"/>
      <c r="AJ73" s="171"/>
      <c r="AK73" s="171"/>
      <c r="AL73" s="171"/>
      <c r="AM73" s="171"/>
      <c r="AN73" s="171"/>
      <c r="AO73" s="171"/>
      <c r="AP73" s="171"/>
      <c r="AQ73" s="171"/>
      <c r="AR73" s="171"/>
      <c r="AS73" s="172"/>
      <c r="AT73" s="179"/>
    </row>
    <row r="74" spans="1:46" ht="15.95" customHeight="1" x14ac:dyDescent="0.25">
      <c r="A74" s="221" t="s">
        <v>284</v>
      </c>
      <c r="B74" s="221"/>
      <c r="C74" s="221"/>
      <c r="D74" s="221"/>
      <c r="E74" s="210" t="s">
        <v>231</v>
      </c>
      <c r="F74" s="210"/>
      <c r="G74" s="173" t="s">
        <v>197</v>
      </c>
      <c r="H74" s="173" t="s">
        <v>198</v>
      </c>
      <c r="I74" s="173" t="s">
        <v>199</v>
      </c>
      <c r="J74" s="173" t="s">
        <v>200</v>
      </c>
      <c r="K74" s="173" t="s">
        <v>201</v>
      </c>
      <c r="L74" s="173" t="s">
        <v>232</v>
      </c>
      <c r="M74" s="173" t="s">
        <v>233</v>
      </c>
      <c r="N74" s="173" t="s">
        <v>234</v>
      </c>
      <c r="O74" s="173" t="s">
        <v>156</v>
      </c>
      <c r="P74" s="173" t="s">
        <v>235</v>
      </c>
      <c r="Q74" s="173" t="s">
        <v>236</v>
      </c>
      <c r="R74" s="173" t="s">
        <v>237</v>
      </c>
      <c r="S74" s="173" t="s">
        <v>238</v>
      </c>
      <c r="T74" s="173" t="s">
        <v>239</v>
      </c>
      <c r="U74" s="173" t="s">
        <v>240</v>
      </c>
      <c r="V74" s="173" t="s">
        <v>241</v>
      </c>
      <c r="W74" s="173" t="s">
        <v>242</v>
      </c>
      <c r="X74" s="173" t="s">
        <v>243</v>
      </c>
      <c r="Y74" s="173" t="s">
        <v>244</v>
      </c>
      <c r="Z74" s="173" t="s">
        <v>245</v>
      </c>
      <c r="AA74" s="173" t="s">
        <v>246</v>
      </c>
      <c r="AB74" s="173" t="s">
        <v>247</v>
      </c>
      <c r="AC74" s="173" t="s">
        <v>248</v>
      </c>
      <c r="AD74" s="173" t="s">
        <v>249</v>
      </c>
      <c r="AE74" s="173" t="s">
        <v>250</v>
      </c>
      <c r="AF74" s="173" t="s">
        <v>251</v>
      </c>
      <c r="AG74" s="173" t="s">
        <v>252</v>
      </c>
      <c r="AH74" s="173" t="s">
        <v>253</v>
      </c>
      <c r="AI74" s="173" t="s">
        <v>254</v>
      </c>
      <c r="AJ74" s="173" t="s">
        <v>255</v>
      </c>
      <c r="AK74" s="173" t="s">
        <v>256</v>
      </c>
      <c r="AL74" s="173" t="s">
        <v>257</v>
      </c>
      <c r="AM74" s="173" t="s">
        <v>258</v>
      </c>
      <c r="AN74" s="173" t="s">
        <v>259</v>
      </c>
      <c r="AO74" s="173" t="s">
        <v>260</v>
      </c>
      <c r="AP74" s="173" t="s">
        <v>261</v>
      </c>
      <c r="AQ74" s="173" t="s">
        <v>262</v>
      </c>
      <c r="AR74" s="173" t="s">
        <v>263</v>
      </c>
      <c r="AS74" s="173" t="s">
        <v>264</v>
      </c>
      <c r="AT74" s="173" t="s">
        <v>265</v>
      </c>
    </row>
    <row r="75" spans="1:46" ht="15.95" customHeight="1" x14ac:dyDescent="0.25">
      <c r="A75" s="208" t="s">
        <v>728</v>
      </c>
      <c r="B75" s="208"/>
      <c r="C75" s="208"/>
      <c r="D75" s="208"/>
      <c r="E75" s="208"/>
      <c r="F75" s="208"/>
      <c r="G75" s="175"/>
      <c r="H75" s="174">
        <v>-489</v>
      </c>
      <c r="I75" s="176">
        <v>-1262</v>
      </c>
      <c r="J75" s="176">
        <v>-1788</v>
      </c>
      <c r="K75" s="176">
        <v>-2314</v>
      </c>
      <c r="L75" s="176">
        <v>-4265</v>
      </c>
      <c r="M75" s="176">
        <v>-16114</v>
      </c>
      <c r="N75" s="176">
        <v>-16114</v>
      </c>
      <c r="O75" s="176">
        <v>-382298</v>
      </c>
      <c r="P75" s="176">
        <v>-396876</v>
      </c>
      <c r="Q75" s="176">
        <v>-412035</v>
      </c>
      <c r="R75" s="176">
        <v>-427797</v>
      </c>
      <c r="S75" s="176">
        <v>-444187</v>
      </c>
      <c r="T75" s="176">
        <v>-461229</v>
      </c>
      <c r="U75" s="176">
        <v>-478949</v>
      </c>
      <c r="V75" s="176">
        <v>-497375</v>
      </c>
      <c r="W75" s="176">
        <v>-516535</v>
      </c>
      <c r="X75" s="176">
        <v>-536457</v>
      </c>
      <c r="Y75" s="176">
        <v>-557172</v>
      </c>
      <c r="Z75" s="176">
        <v>-578712</v>
      </c>
      <c r="AA75" s="176">
        <v>-601109</v>
      </c>
      <c r="AB75" s="176">
        <v>-624398</v>
      </c>
      <c r="AC75" s="176">
        <v>-648613</v>
      </c>
      <c r="AD75" s="176">
        <v>-673793</v>
      </c>
      <c r="AE75" s="176">
        <v>-746672</v>
      </c>
      <c r="AF75" s="176">
        <v>-727200</v>
      </c>
      <c r="AG75" s="176">
        <v>-755508</v>
      </c>
      <c r="AH75" s="176">
        <v>-784943</v>
      </c>
      <c r="AI75" s="176">
        <v>-815550</v>
      </c>
      <c r="AJ75" s="176">
        <v>-847375</v>
      </c>
      <c r="AK75" s="176">
        <v>-880467</v>
      </c>
      <c r="AL75" s="176">
        <v>-914877</v>
      </c>
      <c r="AM75" s="176">
        <v>-950656</v>
      </c>
      <c r="AN75" s="176">
        <v>-987859</v>
      </c>
      <c r="AO75" s="176">
        <v>-1026543</v>
      </c>
      <c r="AP75" s="176">
        <v>-1056651</v>
      </c>
      <c r="AQ75" s="176">
        <v>-1092479</v>
      </c>
      <c r="AR75" s="176">
        <v>-1135969</v>
      </c>
      <c r="AS75" s="176">
        <v>-1181191</v>
      </c>
      <c r="AT75" s="176">
        <v>-22183819</v>
      </c>
    </row>
    <row r="76" spans="1:46" ht="15.95" customHeight="1" x14ac:dyDescent="0.25">
      <c r="A76" s="208" t="s">
        <v>279</v>
      </c>
      <c r="B76" s="208"/>
      <c r="C76" s="208"/>
      <c r="D76" s="208"/>
      <c r="E76" s="208"/>
      <c r="F76" s="208"/>
      <c r="G76" s="175"/>
      <c r="H76" s="174">
        <v>489</v>
      </c>
      <c r="I76" s="176">
        <v>1262</v>
      </c>
      <c r="J76" s="176">
        <v>1788</v>
      </c>
      <c r="K76" s="176">
        <v>2314</v>
      </c>
      <c r="L76" s="176">
        <v>4265</v>
      </c>
      <c r="M76" s="176">
        <v>16114</v>
      </c>
      <c r="N76" s="176">
        <v>16114</v>
      </c>
      <c r="O76" s="176">
        <v>16114</v>
      </c>
      <c r="P76" s="176">
        <v>16114</v>
      </c>
      <c r="Q76" s="176">
        <v>16114</v>
      </c>
      <c r="R76" s="176">
        <v>16114</v>
      </c>
      <c r="S76" s="176">
        <v>16114</v>
      </c>
      <c r="T76" s="176">
        <v>16114</v>
      </c>
      <c r="U76" s="176">
        <v>16114</v>
      </c>
      <c r="V76" s="176">
        <v>16114</v>
      </c>
      <c r="W76" s="176">
        <v>16114</v>
      </c>
      <c r="X76" s="176">
        <v>16114</v>
      </c>
      <c r="Y76" s="176">
        <v>16114</v>
      </c>
      <c r="Z76" s="176">
        <v>16114</v>
      </c>
      <c r="AA76" s="176">
        <v>16114</v>
      </c>
      <c r="AB76" s="176">
        <v>16114</v>
      </c>
      <c r="AC76" s="176">
        <v>16114</v>
      </c>
      <c r="AD76" s="176">
        <v>16114</v>
      </c>
      <c r="AE76" s="176">
        <v>16114</v>
      </c>
      <c r="AF76" s="176">
        <v>16114</v>
      </c>
      <c r="AG76" s="176">
        <v>16114</v>
      </c>
      <c r="AH76" s="176">
        <v>16114</v>
      </c>
      <c r="AI76" s="176">
        <v>16114</v>
      </c>
      <c r="AJ76" s="176">
        <v>16114</v>
      </c>
      <c r="AK76" s="176">
        <v>16114</v>
      </c>
      <c r="AL76" s="176">
        <v>16114</v>
      </c>
      <c r="AM76" s="176">
        <v>16114</v>
      </c>
      <c r="AN76" s="176">
        <v>16114</v>
      </c>
      <c r="AO76" s="176">
        <v>16114</v>
      </c>
      <c r="AP76" s="176">
        <v>5997</v>
      </c>
      <c r="AQ76" s="175"/>
      <c r="AR76" s="175"/>
      <c r="AS76" s="175"/>
      <c r="AT76" s="176">
        <v>483425</v>
      </c>
    </row>
    <row r="77" spans="1:46" ht="15.95" customHeight="1" x14ac:dyDescent="0.25">
      <c r="A77" s="208" t="s">
        <v>280</v>
      </c>
      <c r="B77" s="208"/>
      <c r="C77" s="208"/>
      <c r="D77" s="208"/>
      <c r="E77" s="208"/>
      <c r="F77" s="208"/>
      <c r="G77" s="175"/>
      <c r="H77" s="175"/>
      <c r="I77" s="175"/>
      <c r="J77" s="175"/>
      <c r="K77" s="175"/>
      <c r="L77" s="175"/>
      <c r="M77" s="175"/>
      <c r="N77" s="175"/>
      <c r="O77" s="175"/>
      <c r="P77" s="175"/>
      <c r="Q77" s="175"/>
      <c r="R77" s="175"/>
      <c r="S77" s="175"/>
      <c r="T77" s="175"/>
      <c r="U77" s="175"/>
      <c r="V77" s="175"/>
      <c r="W77" s="175"/>
      <c r="X77" s="175"/>
      <c r="Y77" s="175"/>
      <c r="Z77" s="175"/>
      <c r="AA77" s="175"/>
      <c r="AB77" s="175"/>
      <c r="AC77" s="175"/>
      <c r="AD77" s="175"/>
      <c r="AE77" s="175"/>
      <c r="AF77" s="175"/>
      <c r="AG77" s="175"/>
      <c r="AH77" s="175"/>
      <c r="AI77" s="175"/>
      <c r="AJ77" s="175"/>
      <c r="AK77" s="175"/>
      <c r="AL77" s="175"/>
      <c r="AM77" s="175"/>
      <c r="AN77" s="175"/>
      <c r="AO77" s="175"/>
      <c r="AP77" s="175"/>
      <c r="AQ77" s="175"/>
      <c r="AR77" s="175"/>
      <c r="AS77" s="175"/>
      <c r="AT77" s="175"/>
    </row>
    <row r="78" spans="1:46" ht="15.95" customHeight="1" x14ac:dyDescent="0.25">
      <c r="A78" s="208" t="s">
        <v>282</v>
      </c>
      <c r="B78" s="208"/>
      <c r="C78" s="208"/>
      <c r="D78" s="208"/>
      <c r="E78" s="208"/>
      <c r="F78" s="208"/>
      <c r="G78" s="175"/>
      <c r="H78" s="175"/>
      <c r="I78" s="175"/>
      <c r="J78" s="175"/>
      <c r="K78" s="175"/>
      <c r="L78" s="175"/>
      <c r="M78" s="175"/>
      <c r="N78" s="175"/>
      <c r="O78" s="175"/>
      <c r="P78" s="175"/>
      <c r="Q78" s="175"/>
      <c r="R78" s="175"/>
      <c r="S78" s="175"/>
      <c r="T78" s="175"/>
      <c r="U78" s="175"/>
      <c r="V78" s="175"/>
      <c r="W78" s="175"/>
      <c r="X78" s="175"/>
      <c r="Y78" s="175"/>
      <c r="Z78" s="175"/>
      <c r="AA78" s="175"/>
      <c r="AB78" s="175"/>
      <c r="AC78" s="175"/>
      <c r="AD78" s="175"/>
      <c r="AE78" s="175"/>
      <c r="AF78" s="175"/>
      <c r="AG78" s="175"/>
      <c r="AH78" s="175"/>
      <c r="AI78" s="175"/>
      <c r="AJ78" s="175"/>
      <c r="AK78" s="175"/>
      <c r="AL78" s="175"/>
      <c r="AM78" s="175"/>
      <c r="AN78" s="175"/>
      <c r="AO78" s="175"/>
      <c r="AP78" s="175"/>
      <c r="AQ78" s="175"/>
      <c r="AR78" s="175"/>
      <c r="AS78" s="175"/>
      <c r="AT78" s="175"/>
    </row>
    <row r="79" spans="1:46" ht="32.1" customHeight="1" x14ac:dyDescent="0.25">
      <c r="A79" s="208" t="s">
        <v>285</v>
      </c>
      <c r="B79" s="208"/>
      <c r="C79" s="208"/>
      <c r="D79" s="208"/>
      <c r="E79" s="208"/>
      <c r="F79" s="208"/>
      <c r="G79" s="175"/>
      <c r="H79" s="175"/>
      <c r="I79" s="175"/>
      <c r="J79" s="175"/>
      <c r="K79" s="175"/>
      <c r="L79" s="175"/>
      <c r="M79" s="175"/>
      <c r="N79" s="175"/>
      <c r="O79" s="175"/>
      <c r="P79" s="175"/>
      <c r="Q79" s="175"/>
      <c r="R79" s="175"/>
      <c r="S79" s="175"/>
      <c r="T79" s="175"/>
      <c r="U79" s="175"/>
      <c r="V79" s="175"/>
      <c r="W79" s="175"/>
      <c r="X79" s="175"/>
      <c r="Y79" s="175"/>
      <c r="Z79" s="175"/>
      <c r="AA79" s="175"/>
      <c r="AB79" s="175"/>
      <c r="AC79" s="175"/>
      <c r="AD79" s="175"/>
      <c r="AE79" s="175"/>
      <c r="AF79" s="175"/>
      <c r="AG79" s="175"/>
      <c r="AH79" s="175"/>
      <c r="AI79" s="175"/>
      <c r="AJ79" s="175"/>
      <c r="AK79" s="175"/>
      <c r="AL79" s="175"/>
      <c r="AM79" s="175"/>
      <c r="AN79" s="175"/>
      <c r="AO79" s="175"/>
      <c r="AP79" s="175"/>
      <c r="AQ79" s="175"/>
      <c r="AR79" s="175"/>
      <c r="AS79" s="175"/>
      <c r="AT79" s="175"/>
    </row>
    <row r="80" spans="1:46" ht="15.95" customHeight="1" x14ac:dyDescent="0.25">
      <c r="A80" s="208" t="s">
        <v>286</v>
      </c>
      <c r="B80" s="208"/>
      <c r="C80" s="208"/>
      <c r="D80" s="208"/>
      <c r="E80" s="208"/>
      <c r="F80" s="208"/>
      <c r="G80" s="175"/>
      <c r="H80" s="175"/>
      <c r="I80" s="175"/>
      <c r="J80" s="175"/>
      <c r="K80" s="175"/>
      <c r="L80" s="175"/>
      <c r="M80" s="175"/>
      <c r="N80" s="175"/>
      <c r="O80" s="175"/>
      <c r="P80" s="175"/>
      <c r="Q80" s="175"/>
      <c r="R80" s="175"/>
      <c r="S80" s="175"/>
      <c r="T80" s="175"/>
      <c r="U80" s="175"/>
      <c r="V80" s="175"/>
      <c r="W80" s="175"/>
      <c r="X80" s="175"/>
      <c r="Y80" s="175"/>
      <c r="Z80" s="175"/>
      <c r="AA80" s="175"/>
      <c r="AB80" s="175"/>
      <c r="AC80" s="175"/>
      <c r="AD80" s="175"/>
      <c r="AE80" s="175"/>
      <c r="AF80" s="175"/>
      <c r="AG80" s="175"/>
      <c r="AH80" s="175"/>
      <c r="AI80" s="175"/>
      <c r="AJ80" s="175"/>
      <c r="AK80" s="175"/>
      <c r="AL80" s="175"/>
      <c r="AM80" s="175"/>
      <c r="AN80" s="175"/>
      <c r="AO80" s="175"/>
      <c r="AP80" s="175"/>
      <c r="AQ80" s="175"/>
      <c r="AR80" s="175"/>
      <c r="AS80" s="175"/>
      <c r="AT80" s="175"/>
    </row>
    <row r="81" spans="1:46" ht="32.1" customHeight="1" x14ac:dyDescent="0.25">
      <c r="A81" s="208" t="s">
        <v>287</v>
      </c>
      <c r="B81" s="208"/>
      <c r="C81" s="208"/>
      <c r="D81" s="208"/>
      <c r="E81" s="208"/>
      <c r="F81" s="208"/>
      <c r="G81" s="174">
        <v>200</v>
      </c>
      <c r="H81" s="176">
        <v>-17601</v>
      </c>
      <c r="I81" s="176">
        <v>-27830</v>
      </c>
      <c r="J81" s="176">
        <v>-18928</v>
      </c>
      <c r="K81" s="176">
        <v>-18930</v>
      </c>
      <c r="L81" s="176">
        <v>-70237</v>
      </c>
      <c r="M81" s="176">
        <v>-426585</v>
      </c>
      <c r="N81" s="175"/>
      <c r="O81" s="175"/>
      <c r="P81" s="175"/>
      <c r="Q81" s="175"/>
      <c r="R81" s="175"/>
      <c r="S81" s="175"/>
      <c r="T81" s="175"/>
      <c r="U81" s="175"/>
      <c r="V81" s="175"/>
      <c r="W81" s="175"/>
      <c r="X81" s="175"/>
      <c r="Y81" s="175"/>
      <c r="Z81" s="175"/>
      <c r="AA81" s="175"/>
      <c r="AB81" s="175"/>
      <c r="AC81" s="175"/>
      <c r="AD81" s="175"/>
      <c r="AE81" s="175"/>
      <c r="AF81" s="175"/>
      <c r="AG81" s="175"/>
      <c r="AH81" s="175"/>
      <c r="AI81" s="175"/>
      <c r="AJ81" s="175"/>
      <c r="AK81" s="175"/>
      <c r="AL81" s="175"/>
      <c r="AM81" s="175"/>
      <c r="AN81" s="175"/>
      <c r="AO81" s="175"/>
      <c r="AP81" s="175"/>
      <c r="AQ81" s="175"/>
      <c r="AR81" s="175"/>
      <c r="AS81" s="175"/>
      <c r="AT81" s="176">
        <v>-579910</v>
      </c>
    </row>
    <row r="82" spans="1:46" ht="32.1" customHeight="1" x14ac:dyDescent="0.25">
      <c r="A82" s="208" t="s">
        <v>288</v>
      </c>
      <c r="B82" s="208"/>
      <c r="C82" s="208"/>
      <c r="D82" s="208"/>
      <c r="E82" s="208"/>
      <c r="F82" s="208"/>
      <c r="G82" s="175"/>
      <c r="H82" s="175"/>
      <c r="I82" s="175"/>
      <c r="J82" s="175"/>
      <c r="K82" s="175"/>
      <c r="L82" s="175"/>
      <c r="M82" s="175"/>
      <c r="N82" s="175"/>
      <c r="O82" s="175"/>
      <c r="P82" s="175"/>
      <c r="Q82" s="175"/>
      <c r="R82" s="175"/>
      <c r="S82" s="175"/>
      <c r="T82" s="175"/>
      <c r="U82" s="175"/>
      <c r="V82" s="175"/>
      <c r="W82" s="175"/>
      <c r="X82" s="175"/>
      <c r="Y82" s="175"/>
      <c r="Z82" s="175"/>
      <c r="AA82" s="175"/>
      <c r="AB82" s="175"/>
      <c r="AC82" s="175"/>
      <c r="AD82" s="175"/>
      <c r="AE82" s="175"/>
      <c r="AF82" s="175"/>
      <c r="AG82" s="175"/>
      <c r="AH82" s="175"/>
      <c r="AI82" s="175"/>
      <c r="AJ82" s="175"/>
      <c r="AK82" s="175"/>
      <c r="AL82" s="175"/>
      <c r="AM82" s="175"/>
      <c r="AN82" s="175"/>
      <c r="AO82" s="175"/>
      <c r="AP82" s="175"/>
      <c r="AQ82" s="175"/>
      <c r="AR82" s="175"/>
      <c r="AS82" s="175"/>
      <c r="AT82" s="175"/>
    </row>
    <row r="83" spans="1:46" ht="15.95" customHeight="1" x14ac:dyDescent="0.25">
      <c r="A83" s="208" t="s">
        <v>729</v>
      </c>
      <c r="B83" s="208"/>
      <c r="C83" s="208"/>
      <c r="D83" s="208"/>
      <c r="E83" s="208"/>
      <c r="F83" s="208"/>
      <c r="G83" s="174">
        <v>-200</v>
      </c>
      <c r="H83" s="176">
        <v>-17601</v>
      </c>
      <c r="I83" s="176">
        <v>-27830</v>
      </c>
      <c r="J83" s="176">
        <v>-18928</v>
      </c>
      <c r="K83" s="176">
        <v>-18930</v>
      </c>
      <c r="L83" s="176">
        <v>-70237</v>
      </c>
      <c r="M83" s="176">
        <v>-426585</v>
      </c>
      <c r="N83" s="175"/>
      <c r="O83" s="176">
        <v>-439420</v>
      </c>
      <c r="P83" s="176">
        <v>-456914</v>
      </c>
      <c r="Q83" s="176">
        <v>-475105</v>
      </c>
      <c r="R83" s="176">
        <v>-494019</v>
      </c>
      <c r="S83" s="176">
        <v>-513687</v>
      </c>
      <c r="T83" s="176">
        <v>-534138</v>
      </c>
      <c r="U83" s="176">
        <v>-555402</v>
      </c>
      <c r="V83" s="176">
        <v>-577513</v>
      </c>
      <c r="W83" s="176">
        <v>-600504</v>
      </c>
      <c r="X83" s="176">
        <v>-624411</v>
      </c>
      <c r="Y83" s="176">
        <v>-649269</v>
      </c>
      <c r="Z83" s="176">
        <v>-675117</v>
      </c>
      <c r="AA83" s="176">
        <v>-701994</v>
      </c>
      <c r="AB83" s="176">
        <v>-729940</v>
      </c>
      <c r="AC83" s="176">
        <v>-758999</v>
      </c>
      <c r="AD83" s="176">
        <v>-789215</v>
      </c>
      <c r="AE83" s="176">
        <v>-876669</v>
      </c>
      <c r="AF83" s="176">
        <v>-853303</v>
      </c>
      <c r="AG83" s="176">
        <v>-887273</v>
      </c>
      <c r="AH83" s="176">
        <v>-922595</v>
      </c>
      <c r="AI83" s="176">
        <v>-959323</v>
      </c>
      <c r="AJ83" s="176">
        <v>-997513</v>
      </c>
      <c r="AK83" s="176">
        <v>-1037224</v>
      </c>
      <c r="AL83" s="176">
        <v>-1078515</v>
      </c>
      <c r="AM83" s="176">
        <v>-1121450</v>
      </c>
      <c r="AN83" s="176">
        <v>-1166094</v>
      </c>
      <c r="AO83" s="176">
        <v>-1212515</v>
      </c>
      <c r="AP83" s="176">
        <v>-1260784</v>
      </c>
      <c r="AQ83" s="176">
        <v>-1310975</v>
      </c>
      <c r="AR83" s="176">
        <v>-1363163</v>
      </c>
      <c r="AS83" s="176">
        <v>-1417429</v>
      </c>
      <c r="AT83" s="176">
        <v>-26620783</v>
      </c>
    </row>
    <row r="84" spans="1:46" ht="32.1" customHeight="1" x14ac:dyDescent="0.25">
      <c r="A84" s="208" t="s">
        <v>290</v>
      </c>
      <c r="B84" s="208"/>
      <c r="C84" s="208"/>
      <c r="D84" s="208"/>
      <c r="E84" s="208"/>
      <c r="F84" s="208"/>
      <c r="G84" s="174">
        <v>-200</v>
      </c>
      <c r="H84" s="176">
        <v>-17801</v>
      </c>
      <c r="I84" s="176">
        <v>-45631</v>
      </c>
      <c r="J84" s="176">
        <v>-64558</v>
      </c>
      <c r="K84" s="176">
        <v>-83489</v>
      </c>
      <c r="L84" s="176">
        <v>-153725</v>
      </c>
      <c r="M84" s="176">
        <v>-580310</v>
      </c>
      <c r="N84" s="176">
        <v>-580310</v>
      </c>
      <c r="O84" s="176">
        <v>-1019731</v>
      </c>
      <c r="P84" s="176">
        <v>-1476645</v>
      </c>
      <c r="Q84" s="176">
        <v>-1951750</v>
      </c>
      <c r="R84" s="176">
        <v>-2445769</v>
      </c>
      <c r="S84" s="176">
        <v>-2959456</v>
      </c>
      <c r="T84" s="176">
        <v>-3493594</v>
      </c>
      <c r="U84" s="176">
        <v>-4048996</v>
      </c>
      <c r="V84" s="176">
        <v>-4626509</v>
      </c>
      <c r="W84" s="176">
        <v>-5227013</v>
      </c>
      <c r="X84" s="176">
        <v>-5851424</v>
      </c>
      <c r="Y84" s="176">
        <v>-6500694</v>
      </c>
      <c r="Z84" s="176">
        <v>-7175810</v>
      </c>
      <c r="AA84" s="176">
        <v>-7877804</v>
      </c>
      <c r="AB84" s="176">
        <v>-8607744</v>
      </c>
      <c r="AC84" s="176">
        <v>-9366743</v>
      </c>
      <c r="AD84" s="176">
        <v>-10155958</v>
      </c>
      <c r="AE84" s="176">
        <v>-11032628</v>
      </c>
      <c r="AF84" s="176">
        <v>-11885931</v>
      </c>
      <c r="AG84" s="176">
        <v>-12773203</v>
      </c>
      <c r="AH84" s="176">
        <v>-13695798</v>
      </c>
      <c r="AI84" s="176">
        <v>-14655121</v>
      </c>
      <c r="AJ84" s="176">
        <v>-15652635</v>
      </c>
      <c r="AK84" s="176">
        <v>-16689859</v>
      </c>
      <c r="AL84" s="176">
        <v>-17768374</v>
      </c>
      <c r="AM84" s="176">
        <v>-18889823</v>
      </c>
      <c r="AN84" s="176">
        <v>-20055917</v>
      </c>
      <c r="AO84" s="176">
        <v>-21268432</v>
      </c>
      <c r="AP84" s="176">
        <v>-22529216</v>
      </c>
      <c r="AQ84" s="176">
        <v>-23840191</v>
      </c>
      <c r="AR84" s="176">
        <v>-25203354</v>
      </c>
      <c r="AS84" s="176">
        <v>-26620783</v>
      </c>
      <c r="AT84" s="175"/>
    </row>
    <row r="85" spans="1:46" ht="32.1" customHeight="1" x14ac:dyDescent="0.25">
      <c r="A85" s="208" t="s">
        <v>291</v>
      </c>
      <c r="B85" s="208"/>
      <c r="C85" s="208"/>
      <c r="D85" s="208"/>
      <c r="E85" s="208"/>
      <c r="F85" s="208"/>
      <c r="G85" s="174">
        <v>1</v>
      </c>
      <c r="H85" s="174">
        <v>1</v>
      </c>
      <c r="I85" s="174">
        <v>1</v>
      </c>
      <c r="J85" s="174">
        <v>2</v>
      </c>
      <c r="K85" s="174">
        <v>2</v>
      </c>
      <c r="L85" s="174">
        <v>2</v>
      </c>
      <c r="M85" s="174">
        <v>2</v>
      </c>
      <c r="N85" s="174">
        <v>3</v>
      </c>
      <c r="O85" s="174">
        <v>3</v>
      </c>
      <c r="P85" s="174">
        <v>3</v>
      </c>
      <c r="Q85" s="174">
        <v>4</v>
      </c>
      <c r="R85" s="174">
        <v>4</v>
      </c>
      <c r="S85" s="174">
        <v>5</v>
      </c>
      <c r="T85" s="174">
        <v>5</v>
      </c>
      <c r="U85" s="174">
        <v>6</v>
      </c>
      <c r="V85" s="174">
        <v>7</v>
      </c>
      <c r="W85" s="174">
        <v>7</v>
      </c>
      <c r="X85" s="174">
        <v>8</v>
      </c>
      <c r="Y85" s="174">
        <v>9</v>
      </c>
      <c r="Z85" s="174">
        <v>11</v>
      </c>
      <c r="AA85" s="174">
        <v>12</v>
      </c>
      <c r="AB85" s="174">
        <v>13</v>
      </c>
      <c r="AC85" s="174">
        <v>15</v>
      </c>
      <c r="AD85" s="174">
        <v>17</v>
      </c>
      <c r="AE85" s="174">
        <v>19</v>
      </c>
      <c r="AF85" s="174">
        <v>22</v>
      </c>
      <c r="AG85" s="174">
        <v>24</v>
      </c>
      <c r="AH85" s="174">
        <v>27</v>
      </c>
      <c r="AI85" s="174">
        <v>31</v>
      </c>
      <c r="AJ85" s="174">
        <v>35</v>
      </c>
      <c r="AK85" s="174">
        <v>39</v>
      </c>
      <c r="AL85" s="174">
        <v>44</v>
      </c>
      <c r="AM85" s="174">
        <v>49</v>
      </c>
      <c r="AN85" s="174">
        <v>56</v>
      </c>
      <c r="AO85" s="174">
        <v>63</v>
      </c>
      <c r="AP85" s="174">
        <v>71</v>
      </c>
      <c r="AQ85" s="174">
        <v>79</v>
      </c>
      <c r="AR85" s="174">
        <v>89</v>
      </c>
      <c r="AS85" s="174">
        <v>101</v>
      </c>
      <c r="AT85" s="175"/>
    </row>
    <row r="86" spans="1:46" ht="15.95" customHeight="1" x14ac:dyDescent="0.25">
      <c r="A86" s="208" t="s">
        <v>730</v>
      </c>
      <c r="B86" s="208"/>
      <c r="C86" s="208"/>
      <c r="D86" s="208"/>
      <c r="E86" s="208"/>
      <c r="F86" s="208"/>
      <c r="G86" s="174">
        <v>-178</v>
      </c>
      <c r="H86" s="176">
        <v>-13895</v>
      </c>
      <c r="I86" s="176">
        <v>-19520</v>
      </c>
      <c r="J86" s="176">
        <v>-11795</v>
      </c>
      <c r="K86" s="176">
        <v>-10482</v>
      </c>
      <c r="L86" s="176">
        <v>-34553</v>
      </c>
      <c r="M86" s="176">
        <v>-186461</v>
      </c>
      <c r="N86" s="175"/>
      <c r="O86" s="176">
        <v>-151625</v>
      </c>
      <c r="P86" s="176">
        <v>-140081</v>
      </c>
      <c r="Q86" s="176">
        <v>-129416</v>
      </c>
      <c r="R86" s="176">
        <v>-119563</v>
      </c>
      <c r="S86" s="176">
        <v>-110460</v>
      </c>
      <c r="T86" s="176">
        <v>-102051</v>
      </c>
      <c r="U86" s="176">
        <v>-94281</v>
      </c>
      <c r="V86" s="176">
        <v>-87103</v>
      </c>
      <c r="W86" s="176">
        <v>-80472</v>
      </c>
      <c r="X86" s="176">
        <v>-74345</v>
      </c>
      <c r="Y86" s="176">
        <v>-68685</v>
      </c>
      <c r="Z86" s="176">
        <v>-63455</v>
      </c>
      <c r="AA86" s="176">
        <v>-58624</v>
      </c>
      <c r="AB86" s="176">
        <v>-54161</v>
      </c>
      <c r="AC86" s="176">
        <v>-50037</v>
      </c>
      <c r="AD86" s="176">
        <v>-46228</v>
      </c>
      <c r="AE86" s="176">
        <v>-45625</v>
      </c>
      <c r="AF86" s="176">
        <v>-39457</v>
      </c>
      <c r="AG86" s="176">
        <v>-36453</v>
      </c>
      <c r="AH86" s="176">
        <v>-33677</v>
      </c>
      <c r="AI86" s="176">
        <v>-31113</v>
      </c>
      <c r="AJ86" s="176">
        <v>-28744</v>
      </c>
      <c r="AK86" s="176">
        <v>-26556</v>
      </c>
      <c r="AL86" s="176">
        <v>-24534</v>
      </c>
      <c r="AM86" s="176">
        <v>-22666</v>
      </c>
      <c r="AN86" s="176">
        <v>-20940</v>
      </c>
      <c r="AO86" s="176">
        <v>-19346</v>
      </c>
      <c r="AP86" s="176">
        <v>-17873</v>
      </c>
      <c r="AQ86" s="176">
        <v>-16512</v>
      </c>
      <c r="AR86" s="176">
        <v>-15255</v>
      </c>
      <c r="AS86" s="176">
        <v>-14094</v>
      </c>
      <c r="AT86" s="176">
        <v>-2100318</v>
      </c>
    </row>
    <row r="87" spans="1:46" ht="15.95" customHeight="1" x14ac:dyDescent="0.25">
      <c r="A87" s="203" t="s">
        <v>731</v>
      </c>
      <c r="B87" s="203"/>
      <c r="C87" s="203"/>
      <c r="D87" s="203"/>
      <c r="E87" s="204">
        <v>-2100317.8189300001</v>
      </c>
      <c r="F87" s="204"/>
      <c r="G87" s="173" t="s">
        <v>292</v>
      </c>
      <c r="H87" s="171"/>
      <c r="I87" s="171"/>
      <c r="J87" s="171"/>
      <c r="K87" s="171"/>
      <c r="L87" s="171"/>
      <c r="M87" s="171"/>
      <c r="N87" s="171"/>
      <c r="O87" s="171"/>
      <c r="P87" s="171"/>
      <c r="Q87" s="171"/>
      <c r="R87" s="171"/>
      <c r="S87" s="171"/>
      <c r="T87" s="171"/>
      <c r="U87" s="171"/>
      <c r="V87" s="171"/>
      <c r="W87" s="171"/>
      <c r="X87" s="171"/>
      <c r="Y87" s="171"/>
      <c r="Z87" s="171"/>
      <c r="AA87" s="171"/>
      <c r="AB87" s="171"/>
      <c r="AC87" s="171"/>
      <c r="AD87" s="171"/>
      <c r="AE87" s="171"/>
      <c r="AF87" s="171"/>
      <c r="AG87" s="171"/>
      <c r="AH87" s="171"/>
      <c r="AI87" s="171"/>
      <c r="AJ87" s="171"/>
      <c r="AK87" s="171"/>
      <c r="AL87" s="171"/>
      <c r="AM87" s="171"/>
      <c r="AN87" s="171"/>
      <c r="AO87" s="171"/>
      <c r="AP87" s="171"/>
      <c r="AQ87" s="171"/>
      <c r="AR87" s="171"/>
      <c r="AS87" s="171"/>
      <c r="AT87" s="171"/>
    </row>
    <row r="88" spans="1:46" ht="15.95" customHeight="1" x14ac:dyDescent="0.25">
      <c r="A88" s="203" t="s">
        <v>293</v>
      </c>
      <c r="B88" s="203"/>
      <c r="C88" s="203"/>
      <c r="D88" s="203"/>
      <c r="E88" s="205" t="s">
        <v>209</v>
      </c>
      <c r="F88" s="205"/>
      <c r="G88" s="173" t="s">
        <v>294</v>
      </c>
      <c r="H88" s="171"/>
      <c r="I88" s="171"/>
      <c r="J88" s="171"/>
      <c r="K88" s="171"/>
      <c r="L88" s="171"/>
      <c r="M88" s="171"/>
      <c r="N88" s="171"/>
      <c r="O88" s="171"/>
      <c r="P88" s="171"/>
      <c r="Q88" s="171"/>
      <c r="R88" s="171"/>
      <c r="S88" s="171"/>
      <c r="T88" s="171"/>
      <c r="U88" s="171"/>
      <c r="V88" s="171"/>
      <c r="W88" s="171"/>
      <c r="X88" s="171"/>
      <c r="Y88" s="171"/>
      <c r="Z88" s="171"/>
      <c r="AA88" s="171"/>
      <c r="AB88" s="171"/>
      <c r="AC88" s="171"/>
      <c r="AD88" s="171"/>
      <c r="AE88" s="171"/>
      <c r="AF88" s="171"/>
      <c r="AG88" s="171"/>
      <c r="AH88" s="171"/>
      <c r="AI88" s="171"/>
      <c r="AJ88" s="171"/>
      <c r="AK88" s="171"/>
      <c r="AL88" s="171"/>
      <c r="AM88" s="171"/>
      <c r="AN88" s="171"/>
      <c r="AO88" s="171"/>
      <c r="AP88" s="171"/>
      <c r="AQ88" s="171"/>
      <c r="AR88" s="171"/>
      <c r="AS88" s="171"/>
      <c r="AT88" s="171"/>
    </row>
    <row r="89" spans="1:46" ht="11.45" customHeight="1" x14ac:dyDescent="0.25">
      <c r="A89" s="203" t="s">
        <v>295</v>
      </c>
      <c r="B89" s="203"/>
      <c r="C89" s="203"/>
      <c r="D89" s="203"/>
      <c r="E89" s="205" t="s">
        <v>209</v>
      </c>
      <c r="F89" s="205"/>
      <c r="G89" s="173" t="s">
        <v>296</v>
      </c>
      <c r="H89" s="171"/>
      <c r="I89" s="171"/>
      <c r="J89" s="171"/>
      <c r="K89" s="171"/>
      <c r="L89" s="171"/>
      <c r="M89" s="171"/>
      <c r="N89" s="171"/>
      <c r="O89" s="171"/>
      <c r="P89" s="171"/>
      <c r="Q89" s="171"/>
      <c r="R89" s="171"/>
      <c r="S89" s="171"/>
      <c r="T89" s="171"/>
      <c r="U89" s="171"/>
      <c r="V89" s="171"/>
      <c r="W89" s="171"/>
      <c r="X89" s="171"/>
      <c r="Y89" s="171"/>
      <c r="Z89" s="171"/>
      <c r="AA89" s="171"/>
      <c r="AB89" s="171"/>
      <c r="AC89" s="171"/>
      <c r="AD89" s="171"/>
      <c r="AE89" s="171"/>
      <c r="AF89" s="171"/>
      <c r="AG89" s="171"/>
      <c r="AH89" s="171"/>
      <c r="AI89" s="171"/>
      <c r="AJ89" s="171"/>
      <c r="AK89" s="171"/>
      <c r="AL89" s="171"/>
      <c r="AM89" s="171"/>
      <c r="AN89" s="171"/>
      <c r="AO89" s="171"/>
      <c r="AP89" s="171"/>
      <c r="AQ89" s="171"/>
      <c r="AR89" s="171"/>
      <c r="AS89" s="171"/>
      <c r="AT89" s="171"/>
    </row>
    <row r="90" spans="1:46" ht="11.45" customHeight="1" thickBot="1" x14ac:dyDescent="0.3">
      <c r="A90" s="206" t="s">
        <v>297</v>
      </c>
      <c r="B90" s="206"/>
      <c r="C90" s="206"/>
      <c r="D90" s="206"/>
      <c r="E90" s="207" t="s">
        <v>209</v>
      </c>
      <c r="F90" s="207"/>
      <c r="G90" s="173" t="s">
        <v>296</v>
      </c>
      <c r="H90" s="171"/>
      <c r="I90" s="171"/>
      <c r="J90" s="171"/>
      <c r="K90" s="171"/>
      <c r="L90" s="171"/>
      <c r="M90" s="171"/>
      <c r="N90" s="171"/>
      <c r="O90" s="171"/>
      <c r="P90" s="171"/>
      <c r="Q90" s="171"/>
      <c r="R90" s="171"/>
      <c r="S90" s="171"/>
      <c r="T90" s="171"/>
      <c r="U90" s="171"/>
      <c r="V90" s="171"/>
      <c r="W90" s="171"/>
      <c r="X90" s="171"/>
      <c r="Y90" s="171"/>
      <c r="Z90" s="171"/>
      <c r="AA90" s="171"/>
      <c r="AB90" s="171"/>
      <c r="AC90" s="171"/>
      <c r="AD90" s="171"/>
      <c r="AE90" s="171"/>
      <c r="AF90" s="171"/>
      <c r="AG90" s="171"/>
      <c r="AH90" s="171"/>
      <c r="AI90" s="171"/>
      <c r="AJ90" s="171"/>
      <c r="AK90" s="171"/>
      <c r="AL90" s="171"/>
      <c r="AM90" s="171"/>
      <c r="AN90" s="171"/>
      <c r="AO90" s="171"/>
      <c r="AP90" s="171"/>
      <c r="AQ90" s="171"/>
      <c r="AR90" s="171"/>
      <c r="AS90" s="171"/>
      <c r="AT90" s="171"/>
    </row>
  </sheetData>
  <mergeCells count="141">
    <mergeCell ref="A85:D85"/>
    <mergeCell ref="E85:F85"/>
    <mergeCell ref="A86:D86"/>
    <mergeCell ref="E86:F86"/>
    <mergeCell ref="A80:D80"/>
    <mergeCell ref="E80:F80"/>
    <mergeCell ref="A81:D81"/>
    <mergeCell ref="E81:F81"/>
    <mergeCell ref="A82:D82"/>
    <mergeCell ref="E82:F82"/>
    <mergeCell ref="A83:D83"/>
    <mergeCell ref="E83:F83"/>
    <mergeCell ref="A84:D84"/>
    <mergeCell ref="E84:F84"/>
    <mergeCell ref="A75:D75"/>
    <mergeCell ref="E75:F75"/>
    <mergeCell ref="A76:D76"/>
    <mergeCell ref="E76:F76"/>
    <mergeCell ref="A77:D77"/>
    <mergeCell ref="E77:F77"/>
    <mergeCell ref="A78:D78"/>
    <mergeCell ref="E78:F78"/>
    <mergeCell ref="A79:D79"/>
    <mergeCell ref="E79:F79"/>
    <mergeCell ref="A69:D69"/>
    <mergeCell ref="E69:F69"/>
    <mergeCell ref="A70:D70"/>
    <mergeCell ref="E70:F70"/>
    <mergeCell ref="A71:D71"/>
    <mergeCell ref="E71:F71"/>
    <mergeCell ref="A72:D72"/>
    <mergeCell ref="E72:F72"/>
    <mergeCell ref="A74:D74"/>
    <mergeCell ref="E74:F74"/>
    <mergeCell ref="A62:D62"/>
    <mergeCell ref="E62:F62"/>
    <mergeCell ref="A65:D65"/>
    <mergeCell ref="E65:F65"/>
    <mergeCell ref="A66:D66"/>
    <mergeCell ref="E66:F66"/>
    <mergeCell ref="A67:D67"/>
    <mergeCell ref="E67:F67"/>
    <mergeCell ref="A68:D68"/>
    <mergeCell ref="E68:F68"/>
    <mergeCell ref="A47:D47"/>
    <mergeCell ref="E47:F47"/>
    <mergeCell ref="A54:D54"/>
    <mergeCell ref="E54:F54"/>
    <mergeCell ref="A55:D55"/>
    <mergeCell ref="E55:F55"/>
    <mergeCell ref="A56:D56"/>
    <mergeCell ref="E56:F56"/>
    <mergeCell ref="A58:D58"/>
    <mergeCell ref="E58:F58"/>
    <mergeCell ref="A42:D42"/>
    <mergeCell ref="E42:F42"/>
    <mergeCell ref="A43:D43"/>
    <mergeCell ref="E43:F43"/>
    <mergeCell ref="A44:D44"/>
    <mergeCell ref="E44:F44"/>
    <mergeCell ref="A45:D45"/>
    <mergeCell ref="E45:F45"/>
    <mergeCell ref="A46:D46"/>
    <mergeCell ref="E46:F46"/>
    <mergeCell ref="A37:D37"/>
    <mergeCell ref="E37:F37"/>
    <mergeCell ref="A38:D38"/>
    <mergeCell ref="E38:F38"/>
    <mergeCell ref="A39:D39"/>
    <mergeCell ref="E39:F39"/>
    <mergeCell ref="A40:D40"/>
    <mergeCell ref="E40:F40"/>
    <mergeCell ref="A41:D41"/>
    <mergeCell ref="E41:F41"/>
    <mergeCell ref="A32:D32"/>
    <mergeCell ref="E32:F32"/>
    <mergeCell ref="A33:D33"/>
    <mergeCell ref="E33:F33"/>
    <mergeCell ref="A34:D34"/>
    <mergeCell ref="E34:F34"/>
    <mergeCell ref="A35:D35"/>
    <mergeCell ref="E35:F35"/>
    <mergeCell ref="A36:D36"/>
    <mergeCell ref="E36:F36"/>
    <mergeCell ref="A25:D25"/>
    <mergeCell ref="E25:F25"/>
    <mergeCell ref="H25:J25"/>
    <mergeCell ref="A26:D26"/>
    <mergeCell ref="E26:F26"/>
    <mergeCell ref="H26:J26"/>
    <mergeCell ref="K26:L26"/>
    <mergeCell ref="A27:D27"/>
    <mergeCell ref="E27:F27"/>
    <mergeCell ref="H27:J27"/>
    <mergeCell ref="K27:L27"/>
    <mergeCell ref="A15:L15"/>
    <mergeCell ref="A16:L16"/>
    <mergeCell ref="A18:L18"/>
    <mergeCell ref="A24:D24"/>
    <mergeCell ref="E24:F24"/>
    <mergeCell ref="A5:L5"/>
    <mergeCell ref="A7:L7"/>
    <mergeCell ref="A9:L9"/>
    <mergeCell ref="A10:L10"/>
    <mergeCell ref="A12:L12"/>
    <mergeCell ref="A13:L13"/>
    <mergeCell ref="H28:J28"/>
    <mergeCell ref="K28:L28"/>
    <mergeCell ref="A29:D29"/>
    <mergeCell ref="E29:F29"/>
    <mergeCell ref="A30:D30"/>
    <mergeCell ref="E30:F30"/>
    <mergeCell ref="H30:L30"/>
    <mergeCell ref="A31:D31"/>
    <mergeCell ref="E31:F31"/>
    <mergeCell ref="A28:D28"/>
    <mergeCell ref="E28:F28"/>
    <mergeCell ref="A87:D87"/>
    <mergeCell ref="E87:F87"/>
    <mergeCell ref="A88:D88"/>
    <mergeCell ref="E88:F88"/>
    <mergeCell ref="A89:D89"/>
    <mergeCell ref="E89:F89"/>
    <mergeCell ref="A90:D90"/>
    <mergeCell ref="E90:F90"/>
    <mergeCell ref="A48:D48"/>
    <mergeCell ref="E48:F48"/>
    <mergeCell ref="A49:D49"/>
    <mergeCell ref="E49:F49"/>
    <mergeCell ref="A50:D50"/>
    <mergeCell ref="E50:F50"/>
    <mergeCell ref="A52:D52"/>
    <mergeCell ref="E52:F52"/>
    <mergeCell ref="A53:D53"/>
    <mergeCell ref="E53:F53"/>
    <mergeCell ref="A59:D59"/>
    <mergeCell ref="E59:F59"/>
    <mergeCell ref="A60:D60"/>
    <mergeCell ref="E60:F60"/>
    <mergeCell ref="A61:D61"/>
    <mergeCell ref="E61:F6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I48" zoomScale="70" zoomScaleNormal="70" workbookViewId="0">
      <selection activeCell="L21" sqref="A21:L54"/>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185</v>
      </c>
      <c r="L1" s="17" t="s">
        <v>0</v>
      </c>
    </row>
    <row r="2" spans="1:12" ht="15.95" customHeight="1" x14ac:dyDescent="0.25">
      <c r="C2" s="1" t="s">
        <v>185</v>
      </c>
      <c r="L2" s="17" t="s">
        <v>1</v>
      </c>
    </row>
    <row r="3" spans="1:12" ht="15.95" customHeight="1" x14ac:dyDescent="0.25">
      <c r="C3" s="1" t="s">
        <v>185</v>
      </c>
      <c r="L3" s="17" t="s">
        <v>2</v>
      </c>
    </row>
    <row r="4" spans="1:12" ht="15.95" customHeight="1" x14ac:dyDescent="0.25"/>
    <row r="5" spans="1:12" ht="15.95" customHeight="1" x14ac:dyDescent="0.25">
      <c r="A5" s="190" t="s">
        <v>3</v>
      </c>
      <c r="B5" s="190"/>
      <c r="C5" s="190"/>
      <c r="D5" s="190"/>
      <c r="E5" s="190"/>
      <c r="F5" s="190"/>
      <c r="G5" s="190"/>
      <c r="H5" s="190"/>
      <c r="I5" s="190"/>
      <c r="J5" s="190"/>
      <c r="K5" s="190"/>
      <c r="L5" s="190"/>
    </row>
    <row r="6" spans="1:12" ht="15.95" customHeight="1" x14ac:dyDescent="0.25"/>
    <row r="7" spans="1:12" ht="18.95" customHeight="1" x14ac:dyDescent="0.3">
      <c r="A7" s="191" t="s">
        <v>4</v>
      </c>
      <c r="B7" s="191"/>
      <c r="C7" s="191"/>
      <c r="D7" s="191"/>
      <c r="E7" s="191"/>
      <c r="F7" s="191"/>
      <c r="G7" s="191"/>
      <c r="H7" s="191"/>
      <c r="I7" s="191"/>
      <c r="J7" s="191"/>
      <c r="K7" s="191"/>
      <c r="L7" s="191"/>
    </row>
    <row r="8" spans="1:12" ht="15.95" customHeight="1" x14ac:dyDescent="0.25"/>
    <row r="9" spans="1:12" ht="15.95" customHeight="1" x14ac:dyDescent="0.25">
      <c r="A9" s="190" t="s">
        <v>5</v>
      </c>
      <c r="B9" s="190"/>
      <c r="C9" s="190"/>
      <c r="D9" s="190"/>
      <c r="E9" s="190"/>
      <c r="F9" s="190"/>
      <c r="G9" s="190"/>
      <c r="H9" s="190"/>
      <c r="I9" s="190"/>
      <c r="J9" s="190"/>
      <c r="K9" s="190"/>
      <c r="L9" s="190"/>
    </row>
    <row r="10" spans="1:12" ht="15.95" customHeight="1" x14ac:dyDescent="0.25">
      <c r="A10" s="188" t="s">
        <v>6</v>
      </c>
      <c r="B10" s="188"/>
      <c r="C10" s="188"/>
      <c r="D10" s="188"/>
      <c r="E10" s="188"/>
      <c r="F10" s="188"/>
      <c r="G10" s="188"/>
      <c r="H10" s="188"/>
      <c r="I10" s="188"/>
      <c r="J10" s="188"/>
      <c r="K10" s="188"/>
      <c r="L10" s="188"/>
    </row>
    <row r="11" spans="1:12" ht="15.95" customHeight="1" x14ac:dyDescent="0.25"/>
    <row r="12" spans="1:12" ht="15.95" customHeight="1" x14ac:dyDescent="0.25">
      <c r="A12" s="190" t="s">
        <v>7</v>
      </c>
      <c r="B12" s="190"/>
      <c r="C12" s="190"/>
      <c r="D12" s="190"/>
      <c r="E12" s="190"/>
      <c r="F12" s="190"/>
      <c r="G12" s="190"/>
      <c r="H12" s="190"/>
      <c r="I12" s="190"/>
      <c r="J12" s="190"/>
      <c r="K12" s="190"/>
      <c r="L12" s="190"/>
    </row>
    <row r="13" spans="1:12" ht="15.95" customHeight="1" x14ac:dyDescent="0.25">
      <c r="A13" s="188" t="s">
        <v>8</v>
      </c>
      <c r="B13" s="188"/>
      <c r="C13" s="188"/>
      <c r="D13" s="188"/>
      <c r="E13" s="188"/>
      <c r="F13" s="188"/>
      <c r="G13" s="188"/>
      <c r="H13" s="188"/>
      <c r="I13" s="188"/>
      <c r="J13" s="188"/>
      <c r="K13" s="188"/>
      <c r="L13" s="188"/>
    </row>
    <row r="14" spans="1:12" ht="15.95" customHeight="1" x14ac:dyDescent="0.25"/>
    <row r="15" spans="1:12" ht="32.1" customHeight="1" x14ac:dyDescent="0.25">
      <c r="A15" s="187" t="s">
        <v>632</v>
      </c>
      <c r="B15" s="187"/>
      <c r="C15" s="187"/>
      <c r="D15" s="187"/>
      <c r="E15" s="187"/>
      <c r="F15" s="187"/>
      <c r="G15" s="187"/>
      <c r="H15" s="187"/>
      <c r="I15" s="187"/>
      <c r="J15" s="187"/>
      <c r="K15" s="187"/>
      <c r="L15" s="187"/>
    </row>
    <row r="16" spans="1:12" ht="15.95" customHeight="1" x14ac:dyDescent="0.25">
      <c r="A16" s="188" t="s">
        <v>10</v>
      </c>
      <c r="B16" s="188"/>
      <c r="C16" s="188"/>
      <c r="D16" s="188"/>
      <c r="E16" s="188"/>
      <c r="F16" s="188"/>
      <c r="G16" s="188"/>
      <c r="H16" s="188"/>
      <c r="I16" s="188"/>
      <c r="J16" s="188"/>
      <c r="K16" s="188"/>
      <c r="L16" s="188"/>
    </row>
    <row r="17" spans="1:12" ht="15.95" customHeight="1" x14ac:dyDescent="0.25"/>
    <row r="18" spans="1:12" ht="15.95" customHeight="1" x14ac:dyDescent="0.25"/>
    <row r="19" spans="1:12" ht="18.95" customHeight="1" x14ac:dyDescent="0.3">
      <c r="A19" s="194" t="s">
        <v>298</v>
      </c>
      <c r="B19" s="194"/>
      <c r="C19" s="194"/>
      <c r="D19" s="194"/>
      <c r="E19" s="194"/>
      <c r="F19" s="194"/>
      <c r="G19" s="194"/>
      <c r="H19" s="194"/>
      <c r="I19" s="194"/>
      <c r="J19" s="194"/>
      <c r="K19" s="194"/>
      <c r="L19" s="194"/>
    </row>
    <row r="20" spans="1:12" ht="11.1" customHeight="1" x14ac:dyDescent="0.25"/>
    <row r="21" spans="1:12" ht="15.95" customHeight="1" x14ac:dyDescent="0.25">
      <c r="A21" s="222" t="s">
        <v>299</v>
      </c>
      <c r="B21" s="222" t="s">
        <v>732</v>
      </c>
      <c r="C21" s="225" t="s">
        <v>300</v>
      </c>
      <c r="D21" s="225"/>
      <c r="E21" s="225"/>
      <c r="F21" s="225"/>
      <c r="G21" s="225"/>
      <c r="H21" s="225"/>
      <c r="I21" s="222" t="s">
        <v>301</v>
      </c>
      <c r="J21" s="222" t="s">
        <v>302</v>
      </c>
      <c r="K21" s="222" t="s">
        <v>303</v>
      </c>
      <c r="L21" s="222" t="s">
        <v>304</v>
      </c>
    </row>
    <row r="22" spans="1:12" ht="15.95" customHeight="1" x14ac:dyDescent="0.25">
      <c r="A22" s="223"/>
      <c r="B22" s="223"/>
      <c r="C22" s="225" t="s">
        <v>305</v>
      </c>
      <c r="D22" s="225"/>
      <c r="E22" s="180"/>
      <c r="F22" s="180"/>
      <c r="G22" s="225" t="s">
        <v>639</v>
      </c>
      <c r="H22" s="225"/>
      <c r="I22" s="223"/>
      <c r="J22" s="223"/>
      <c r="K22" s="223"/>
      <c r="L22" s="223"/>
    </row>
    <row r="23" spans="1:12" ht="32.1" customHeight="1" x14ac:dyDescent="0.25">
      <c r="A23" s="224"/>
      <c r="B23" s="224"/>
      <c r="C23" s="180" t="s">
        <v>306</v>
      </c>
      <c r="D23" s="180" t="s">
        <v>307</v>
      </c>
      <c r="E23" s="180" t="s">
        <v>306</v>
      </c>
      <c r="F23" s="180" t="s">
        <v>307</v>
      </c>
      <c r="G23" s="180" t="s">
        <v>306</v>
      </c>
      <c r="H23" s="180" t="s">
        <v>307</v>
      </c>
      <c r="I23" s="224"/>
      <c r="J23" s="224"/>
      <c r="K23" s="224"/>
      <c r="L23" s="224"/>
    </row>
    <row r="24" spans="1:12" ht="15.95" customHeight="1" x14ac:dyDescent="0.25">
      <c r="A24" s="181" t="s">
        <v>15</v>
      </c>
      <c r="B24" s="182" t="s">
        <v>16</v>
      </c>
      <c r="C24" s="182" t="s">
        <v>17</v>
      </c>
      <c r="D24" s="182" t="s">
        <v>24</v>
      </c>
      <c r="E24" s="182" t="s">
        <v>27</v>
      </c>
      <c r="F24" s="182" t="s">
        <v>30</v>
      </c>
      <c r="G24" s="182" t="s">
        <v>33</v>
      </c>
      <c r="H24" s="182" t="s">
        <v>35</v>
      </c>
      <c r="I24" s="182" t="s">
        <v>37</v>
      </c>
      <c r="J24" s="182" t="s">
        <v>39</v>
      </c>
      <c r="K24" s="182" t="s">
        <v>41</v>
      </c>
      <c r="L24" s="182" t="s">
        <v>44</v>
      </c>
    </row>
    <row r="25" spans="1:12" ht="15.95" customHeight="1" x14ac:dyDescent="0.25">
      <c r="A25" s="181" t="s">
        <v>15</v>
      </c>
      <c r="B25" s="181" t="s">
        <v>308</v>
      </c>
      <c r="C25" s="183" t="s">
        <v>60</v>
      </c>
      <c r="D25" s="183" t="s">
        <v>60</v>
      </c>
      <c r="E25" s="183" t="s">
        <v>60</v>
      </c>
      <c r="F25" s="183" t="s">
        <v>60</v>
      </c>
      <c r="G25" s="183" t="s">
        <v>60</v>
      </c>
      <c r="H25" s="183" t="s">
        <v>60</v>
      </c>
      <c r="I25" s="183" t="s">
        <v>309</v>
      </c>
      <c r="J25" s="183" t="s">
        <v>309</v>
      </c>
      <c r="K25" s="183" t="s">
        <v>60</v>
      </c>
      <c r="L25" s="183" t="s">
        <v>60</v>
      </c>
    </row>
    <row r="26" spans="1:12" ht="32.1" customHeight="1" x14ac:dyDescent="0.25">
      <c r="A26" s="181" t="s">
        <v>310</v>
      </c>
      <c r="B26" s="182" t="s">
        <v>311</v>
      </c>
      <c r="C26" s="180" t="s">
        <v>32</v>
      </c>
      <c r="D26" s="180" t="s">
        <v>32</v>
      </c>
      <c r="E26" s="180" t="s">
        <v>60</v>
      </c>
      <c r="F26" s="180" t="s">
        <v>60</v>
      </c>
      <c r="G26" s="180" t="s">
        <v>32</v>
      </c>
      <c r="H26" s="180" t="s">
        <v>32</v>
      </c>
      <c r="I26" s="180" t="s">
        <v>309</v>
      </c>
      <c r="J26" s="180" t="s">
        <v>309</v>
      </c>
      <c r="K26" s="180" t="s">
        <v>60</v>
      </c>
      <c r="L26" s="180" t="s">
        <v>60</v>
      </c>
    </row>
    <row r="27" spans="1:12" ht="32.1" customHeight="1" x14ac:dyDescent="0.25">
      <c r="A27" s="181" t="s">
        <v>312</v>
      </c>
      <c r="B27" s="182" t="s">
        <v>313</v>
      </c>
      <c r="C27" s="180" t="s">
        <v>32</v>
      </c>
      <c r="D27" s="180" t="s">
        <v>32</v>
      </c>
      <c r="E27" s="180" t="s">
        <v>60</v>
      </c>
      <c r="F27" s="180" t="s">
        <v>60</v>
      </c>
      <c r="G27" s="180" t="s">
        <v>32</v>
      </c>
      <c r="H27" s="180" t="s">
        <v>32</v>
      </c>
      <c r="I27" s="180" t="s">
        <v>309</v>
      </c>
      <c r="J27" s="180" t="s">
        <v>309</v>
      </c>
      <c r="K27" s="180" t="s">
        <v>60</v>
      </c>
      <c r="L27" s="180" t="s">
        <v>60</v>
      </c>
    </row>
    <row r="28" spans="1:12" ht="48" customHeight="1" x14ac:dyDescent="0.25">
      <c r="A28" s="181" t="s">
        <v>314</v>
      </c>
      <c r="B28" s="182" t="s">
        <v>315</v>
      </c>
      <c r="C28" s="180" t="s">
        <v>32</v>
      </c>
      <c r="D28" s="180" t="s">
        <v>32</v>
      </c>
      <c r="E28" s="180" t="s">
        <v>60</v>
      </c>
      <c r="F28" s="180" t="s">
        <v>60</v>
      </c>
      <c r="G28" s="180" t="s">
        <v>32</v>
      </c>
      <c r="H28" s="180" t="s">
        <v>32</v>
      </c>
      <c r="I28" s="180" t="s">
        <v>309</v>
      </c>
      <c r="J28" s="180" t="s">
        <v>309</v>
      </c>
      <c r="K28" s="180" t="s">
        <v>60</v>
      </c>
      <c r="L28" s="180" t="s">
        <v>60</v>
      </c>
    </row>
    <row r="29" spans="1:12" ht="32.1" customHeight="1" x14ac:dyDescent="0.25">
      <c r="A29" s="181" t="s">
        <v>316</v>
      </c>
      <c r="B29" s="182" t="s">
        <v>317</v>
      </c>
      <c r="C29" s="180" t="s">
        <v>32</v>
      </c>
      <c r="D29" s="180" t="s">
        <v>32</v>
      </c>
      <c r="E29" s="180" t="s">
        <v>60</v>
      </c>
      <c r="F29" s="180" t="s">
        <v>60</v>
      </c>
      <c r="G29" s="180" t="s">
        <v>32</v>
      </c>
      <c r="H29" s="180" t="s">
        <v>32</v>
      </c>
      <c r="I29" s="180" t="s">
        <v>309</v>
      </c>
      <c r="J29" s="180" t="s">
        <v>309</v>
      </c>
      <c r="K29" s="180" t="s">
        <v>60</v>
      </c>
      <c r="L29" s="180" t="s">
        <v>60</v>
      </c>
    </row>
    <row r="30" spans="1:12" ht="32.1" customHeight="1" x14ac:dyDescent="0.25">
      <c r="A30" s="181" t="s">
        <v>318</v>
      </c>
      <c r="B30" s="182" t="s">
        <v>319</v>
      </c>
      <c r="C30" s="180" t="s">
        <v>32</v>
      </c>
      <c r="D30" s="180" t="s">
        <v>32</v>
      </c>
      <c r="E30" s="180" t="s">
        <v>60</v>
      </c>
      <c r="F30" s="180" t="s">
        <v>60</v>
      </c>
      <c r="G30" s="180" t="s">
        <v>32</v>
      </c>
      <c r="H30" s="180" t="s">
        <v>32</v>
      </c>
      <c r="I30" s="180" t="s">
        <v>309</v>
      </c>
      <c r="J30" s="180" t="s">
        <v>309</v>
      </c>
      <c r="K30" s="180" t="s">
        <v>60</v>
      </c>
      <c r="L30" s="180" t="s">
        <v>60</v>
      </c>
    </row>
    <row r="31" spans="1:12" ht="32.1" customHeight="1" x14ac:dyDescent="0.25">
      <c r="A31" s="181" t="s">
        <v>320</v>
      </c>
      <c r="B31" s="182" t="s">
        <v>321</v>
      </c>
      <c r="C31" s="180" t="s">
        <v>32</v>
      </c>
      <c r="D31" s="180" t="s">
        <v>32</v>
      </c>
      <c r="E31" s="180" t="s">
        <v>60</v>
      </c>
      <c r="F31" s="180" t="s">
        <v>60</v>
      </c>
      <c r="G31" s="180" t="s">
        <v>32</v>
      </c>
      <c r="H31" s="180" t="s">
        <v>32</v>
      </c>
      <c r="I31" s="180" t="s">
        <v>309</v>
      </c>
      <c r="J31" s="180" t="s">
        <v>309</v>
      </c>
      <c r="K31" s="180" t="s">
        <v>60</v>
      </c>
      <c r="L31" s="180" t="s">
        <v>60</v>
      </c>
    </row>
    <row r="32" spans="1:12" ht="32.1" customHeight="1" x14ac:dyDescent="0.25">
      <c r="A32" s="181" t="s">
        <v>322</v>
      </c>
      <c r="B32" s="182" t="s">
        <v>323</v>
      </c>
      <c r="C32" s="180" t="s">
        <v>32</v>
      </c>
      <c r="D32" s="180" t="s">
        <v>32</v>
      </c>
      <c r="E32" s="180" t="s">
        <v>60</v>
      </c>
      <c r="F32" s="180" t="s">
        <v>60</v>
      </c>
      <c r="G32" s="180" t="s">
        <v>32</v>
      </c>
      <c r="H32" s="180" t="s">
        <v>32</v>
      </c>
      <c r="I32" s="180" t="s">
        <v>309</v>
      </c>
      <c r="J32" s="180" t="s">
        <v>309</v>
      </c>
      <c r="K32" s="180" t="s">
        <v>60</v>
      </c>
      <c r="L32" s="180" t="s">
        <v>60</v>
      </c>
    </row>
    <row r="33" spans="1:12" ht="32.1" customHeight="1" x14ac:dyDescent="0.25">
      <c r="A33" s="181" t="s">
        <v>324</v>
      </c>
      <c r="B33" s="182" t="s">
        <v>325</v>
      </c>
      <c r="C33" s="180" t="s">
        <v>32</v>
      </c>
      <c r="D33" s="180" t="s">
        <v>32</v>
      </c>
      <c r="E33" s="180" t="s">
        <v>60</v>
      </c>
      <c r="F33" s="180" t="s">
        <v>60</v>
      </c>
      <c r="G33" s="180" t="s">
        <v>32</v>
      </c>
      <c r="H33" s="180" t="s">
        <v>32</v>
      </c>
      <c r="I33" s="180" t="s">
        <v>309</v>
      </c>
      <c r="J33" s="180" t="s">
        <v>309</v>
      </c>
      <c r="K33" s="180" t="s">
        <v>60</v>
      </c>
      <c r="L33" s="180" t="s">
        <v>60</v>
      </c>
    </row>
    <row r="34" spans="1:12" ht="48" customHeight="1" x14ac:dyDescent="0.25">
      <c r="A34" s="181" t="s">
        <v>326</v>
      </c>
      <c r="B34" s="182" t="s">
        <v>327</v>
      </c>
      <c r="C34" s="180" t="s">
        <v>32</v>
      </c>
      <c r="D34" s="180" t="s">
        <v>32</v>
      </c>
      <c r="E34" s="180" t="s">
        <v>60</v>
      </c>
      <c r="F34" s="180" t="s">
        <v>60</v>
      </c>
      <c r="G34" s="180" t="s">
        <v>32</v>
      </c>
      <c r="H34" s="180" t="s">
        <v>32</v>
      </c>
      <c r="I34" s="180" t="s">
        <v>309</v>
      </c>
      <c r="J34" s="180" t="s">
        <v>309</v>
      </c>
      <c r="K34" s="180" t="s">
        <v>60</v>
      </c>
      <c r="L34" s="180" t="s">
        <v>60</v>
      </c>
    </row>
    <row r="35" spans="1:12" ht="32.1" customHeight="1" x14ac:dyDescent="0.25">
      <c r="A35" s="181" t="s">
        <v>328</v>
      </c>
      <c r="B35" s="182" t="s">
        <v>329</v>
      </c>
      <c r="C35" s="180" t="s">
        <v>32</v>
      </c>
      <c r="D35" s="180" t="s">
        <v>32</v>
      </c>
      <c r="E35" s="180" t="s">
        <v>60</v>
      </c>
      <c r="F35" s="180" t="s">
        <v>60</v>
      </c>
      <c r="G35" s="180" t="s">
        <v>32</v>
      </c>
      <c r="H35" s="180" t="s">
        <v>32</v>
      </c>
      <c r="I35" s="180" t="s">
        <v>309</v>
      </c>
      <c r="J35" s="180" t="s">
        <v>309</v>
      </c>
      <c r="K35" s="180" t="s">
        <v>60</v>
      </c>
      <c r="L35" s="180" t="s">
        <v>60</v>
      </c>
    </row>
    <row r="36" spans="1:12" ht="32.1" customHeight="1" x14ac:dyDescent="0.25">
      <c r="A36" s="181" t="s">
        <v>330</v>
      </c>
      <c r="B36" s="182" t="s">
        <v>331</v>
      </c>
      <c r="C36" s="180" t="s">
        <v>32</v>
      </c>
      <c r="D36" s="180" t="s">
        <v>32</v>
      </c>
      <c r="E36" s="180" t="s">
        <v>60</v>
      </c>
      <c r="F36" s="180" t="s">
        <v>60</v>
      </c>
      <c r="G36" s="180" t="s">
        <v>32</v>
      </c>
      <c r="H36" s="180" t="s">
        <v>32</v>
      </c>
      <c r="I36" s="180" t="s">
        <v>309</v>
      </c>
      <c r="J36" s="180" t="s">
        <v>309</v>
      </c>
      <c r="K36" s="180" t="s">
        <v>60</v>
      </c>
      <c r="L36" s="180" t="s">
        <v>60</v>
      </c>
    </row>
    <row r="37" spans="1:12" ht="32.1" customHeight="1" x14ac:dyDescent="0.25">
      <c r="A37" s="181" t="s">
        <v>332</v>
      </c>
      <c r="B37" s="182" t="s">
        <v>333</v>
      </c>
      <c r="C37" s="180" t="s">
        <v>32</v>
      </c>
      <c r="D37" s="180" t="s">
        <v>32</v>
      </c>
      <c r="E37" s="180" t="s">
        <v>60</v>
      </c>
      <c r="F37" s="180" t="s">
        <v>60</v>
      </c>
      <c r="G37" s="180" t="s">
        <v>32</v>
      </c>
      <c r="H37" s="180" t="s">
        <v>32</v>
      </c>
      <c r="I37" s="180" t="s">
        <v>309</v>
      </c>
      <c r="J37" s="180" t="s">
        <v>309</v>
      </c>
      <c r="K37" s="180" t="s">
        <v>60</v>
      </c>
      <c r="L37" s="180" t="s">
        <v>60</v>
      </c>
    </row>
    <row r="38" spans="1:12" ht="15.95" customHeight="1" x14ac:dyDescent="0.25">
      <c r="A38" s="181" t="s">
        <v>334</v>
      </c>
      <c r="B38" s="181" t="s">
        <v>335</v>
      </c>
      <c r="C38" s="183" t="s">
        <v>60</v>
      </c>
      <c r="D38" s="183" t="s">
        <v>60</v>
      </c>
      <c r="E38" s="183" t="s">
        <v>60</v>
      </c>
      <c r="F38" s="183" t="s">
        <v>60</v>
      </c>
      <c r="G38" s="183" t="s">
        <v>60</v>
      </c>
      <c r="H38" s="183" t="s">
        <v>60</v>
      </c>
      <c r="I38" s="183" t="s">
        <v>309</v>
      </c>
      <c r="J38" s="183" t="s">
        <v>309</v>
      </c>
      <c r="K38" s="183" t="s">
        <v>60</v>
      </c>
      <c r="L38" s="183" t="s">
        <v>60</v>
      </c>
    </row>
    <row r="39" spans="1:12" ht="63" customHeight="1" x14ac:dyDescent="0.25">
      <c r="A39" s="181" t="s">
        <v>16</v>
      </c>
      <c r="B39" s="182" t="s">
        <v>336</v>
      </c>
      <c r="C39" s="180" t="s">
        <v>32</v>
      </c>
      <c r="D39" s="180" t="s">
        <v>32</v>
      </c>
      <c r="E39" s="180" t="s">
        <v>60</v>
      </c>
      <c r="F39" s="180" t="s">
        <v>60</v>
      </c>
      <c r="G39" s="180" t="s">
        <v>32</v>
      </c>
      <c r="H39" s="180" t="s">
        <v>32</v>
      </c>
      <c r="I39" s="180" t="s">
        <v>309</v>
      </c>
      <c r="J39" s="180" t="s">
        <v>309</v>
      </c>
      <c r="K39" s="180" t="s">
        <v>60</v>
      </c>
      <c r="L39" s="180" t="s">
        <v>60</v>
      </c>
    </row>
    <row r="40" spans="1:12" ht="158.1" customHeight="1" x14ac:dyDescent="0.25">
      <c r="A40" s="181" t="s">
        <v>337</v>
      </c>
      <c r="B40" s="182" t="s">
        <v>338</v>
      </c>
      <c r="C40" s="180" t="s">
        <v>32</v>
      </c>
      <c r="D40" s="180" t="s">
        <v>32</v>
      </c>
      <c r="E40" s="180" t="s">
        <v>60</v>
      </c>
      <c r="F40" s="180" t="s">
        <v>60</v>
      </c>
      <c r="G40" s="180" t="s">
        <v>733</v>
      </c>
      <c r="H40" s="180" t="s">
        <v>733</v>
      </c>
      <c r="I40" s="180" t="s">
        <v>734</v>
      </c>
      <c r="J40" s="180" t="s">
        <v>735</v>
      </c>
      <c r="K40" s="180" t="s">
        <v>60</v>
      </c>
      <c r="L40" s="180" t="s">
        <v>60</v>
      </c>
    </row>
    <row r="41" spans="1:12" ht="32.1" customHeight="1" x14ac:dyDescent="0.25">
      <c r="A41" s="181" t="s">
        <v>339</v>
      </c>
      <c r="B41" s="181" t="s">
        <v>340</v>
      </c>
      <c r="C41" s="183" t="s">
        <v>60</v>
      </c>
      <c r="D41" s="183" t="s">
        <v>60</v>
      </c>
      <c r="E41" s="183" t="s">
        <v>60</v>
      </c>
      <c r="F41" s="183" t="s">
        <v>60</v>
      </c>
      <c r="G41" s="183" t="s">
        <v>60</v>
      </c>
      <c r="H41" s="183" t="s">
        <v>60</v>
      </c>
      <c r="I41" s="183" t="s">
        <v>309</v>
      </c>
      <c r="J41" s="183" t="s">
        <v>309</v>
      </c>
      <c r="K41" s="183" t="s">
        <v>60</v>
      </c>
      <c r="L41" s="183" t="s">
        <v>60</v>
      </c>
    </row>
    <row r="42" spans="1:12" ht="32.1" customHeight="1" x14ac:dyDescent="0.25">
      <c r="A42" s="181" t="s">
        <v>17</v>
      </c>
      <c r="B42" s="182" t="s">
        <v>341</v>
      </c>
      <c r="C42" s="180" t="s">
        <v>342</v>
      </c>
      <c r="D42" s="180" t="s">
        <v>342</v>
      </c>
      <c r="E42" s="180" t="s">
        <v>60</v>
      </c>
      <c r="F42" s="180" t="s">
        <v>60</v>
      </c>
      <c r="G42" s="180" t="s">
        <v>32</v>
      </c>
      <c r="H42" s="180" t="s">
        <v>32</v>
      </c>
      <c r="I42" s="180" t="s">
        <v>309</v>
      </c>
      <c r="J42" s="180" t="s">
        <v>309</v>
      </c>
      <c r="K42" s="180" t="s">
        <v>60</v>
      </c>
      <c r="L42" s="180" t="s">
        <v>60</v>
      </c>
    </row>
    <row r="43" spans="1:12" ht="78.95" customHeight="1" x14ac:dyDescent="0.25">
      <c r="A43" s="181" t="s">
        <v>343</v>
      </c>
      <c r="B43" s="182" t="s">
        <v>344</v>
      </c>
      <c r="C43" s="180" t="s">
        <v>32</v>
      </c>
      <c r="D43" s="180" t="s">
        <v>32</v>
      </c>
      <c r="E43" s="180" t="s">
        <v>60</v>
      </c>
      <c r="F43" s="180" t="s">
        <v>60</v>
      </c>
      <c r="G43" s="180" t="s">
        <v>736</v>
      </c>
      <c r="H43" s="180" t="s">
        <v>736</v>
      </c>
      <c r="I43" s="180" t="s">
        <v>734</v>
      </c>
      <c r="J43" s="180" t="s">
        <v>735</v>
      </c>
      <c r="K43" s="180" t="s">
        <v>60</v>
      </c>
      <c r="L43" s="180" t="s">
        <v>60</v>
      </c>
    </row>
    <row r="44" spans="1:12" ht="158.1" customHeight="1" x14ac:dyDescent="0.25">
      <c r="A44" s="181" t="s">
        <v>346</v>
      </c>
      <c r="B44" s="182" t="s">
        <v>347</v>
      </c>
      <c r="C44" s="180" t="s">
        <v>348</v>
      </c>
      <c r="D44" s="180" t="s">
        <v>349</v>
      </c>
      <c r="E44" s="180" t="s">
        <v>60</v>
      </c>
      <c r="F44" s="180" t="s">
        <v>60</v>
      </c>
      <c r="G44" s="180" t="s">
        <v>737</v>
      </c>
      <c r="H44" s="180" t="s">
        <v>737</v>
      </c>
      <c r="I44" s="180" t="s">
        <v>734</v>
      </c>
      <c r="J44" s="180" t="s">
        <v>735</v>
      </c>
      <c r="K44" s="180" t="s">
        <v>60</v>
      </c>
      <c r="L44" s="180" t="s">
        <v>60</v>
      </c>
    </row>
    <row r="45" spans="1:12" ht="63" customHeight="1" x14ac:dyDescent="0.25">
      <c r="A45" s="181" t="s">
        <v>350</v>
      </c>
      <c r="B45" s="182" t="s">
        <v>351</v>
      </c>
      <c r="C45" s="180" t="s">
        <v>32</v>
      </c>
      <c r="D45" s="180" t="s">
        <v>32</v>
      </c>
      <c r="E45" s="180" t="s">
        <v>60</v>
      </c>
      <c r="F45" s="180" t="s">
        <v>60</v>
      </c>
      <c r="G45" s="180" t="s">
        <v>32</v>
      </c>
      <c r="H45" s="180" t="s">
        <v>32</v>
      </c>
      <c r="I45" s="180" t="s">
        <v>309</v>
      </c>
      <c r="J45" s="180" t="s">
        <v>309</v>
      </c>
      <c r="K45" s="180" t="s">
        <v>60</v>
      </c>
      <c r="L45" s="180" t="s">
        <v>60</v>
      </c>
    </row>
    <row r="46" spans="1:12" ht="141.94999999999999" customHeight="1" x14ac:dyDescent="0.25">
      <c r="A46" s="181" t="s">
        <v>352</v>
      </c>
      <c r="B46" s="182" t="s">
        <v>353</v>
      </c>
      <c r="C46" s="180" t="s">
        <v>32</v>
      </c>
      <c r="D46" s="180" t="s">
        <v>32</v>
      </c>
      <c r="E46" s="180" t="s">
        <v>60</v>
      </c>
      <c r="F46" s="180" t="s">
        <v>60</v>
      </c>
      <c r="G46" s="180" t="s">
        <v>32</v>
      </c>
      <c r="H46" s="180" t="s">
        <v>32</v>
      </c>
      <c r="I46" s="180" t="s">
        <v>309</v>
      </c>
      <c r="J46" s="180" t="s">
        <v>309</v>
      </c>
      <c r="K46" s="180" t="s">
        <v>60</v>
      </c>
      <c r="L46" s="180" t="s">
        <v>60</v>
      </c>
    </row>
    <row r="47" spans="1:12" ht="158.1" customHeight="1" x14ac:dyDescent="0.25">
      <c r="A47" s="181" t="s">
        <v>354</v>
      </c>
      <c r="B47" s="182" t="s">
        <v>355</v>
      </c>
      <c r="C47" s="180" t="s">
        <v>356</v>
      </c>
      <c r="D47" s="180" t="s">
        <v>349</v>
      </c>
      <c r="E47" s="180" t="s">
        <v>60</v>
      </c>
      <c r="F47" s="180" t="s">
        <v>60</v>
      </c>
      <c r="G47" s="180" t="s">
        <v>738</v>
      </c>
      <c r="H47" s="180" t="s">
        <v>738</v>
      </c>
      <c r="I47" s="180" t="s">
        <v>734</v>
      </c>
      <c r="J47" s="180" t="s">
        <v>735</v>
      </c>
      <c r="K47" s="180" t="s">
        <v>60</v>
      </c>
      <c r="L47" s="180" t="s">
        <v>60</v>
      </c>
    </row>
    <row r="48" spans="1:12" ht="15.95" customHeight="1" x14ac:dyDescent="0.25">
      <c r="A48" s="181" t="s">
        <v>357</v>
      </c>
      <c r="B48" s="181" t="s">
        <v>358</v>
      </c>
      <c r="C48" s="183" t="s">
        <v>60</v>
      </c>
      <c r="D48" s="183" t="s">
        <v>60</v>
      </c>
      <c r="E48" s="183" t="s">
        <v>60</v>
      </c>
      <c r="F48" s="183" t="s">
        <v>60</v>
      </c>
      <c r="G48" s="183" t="s">
        <v>60</v>
      </c>
      <c r="H48" s="183" t="s">
        <v>60</v>
      </c>
      <c r="I48" s="183" t="s">
        <v>309</v>
      </c>
      <c r="J48" s="183" t="s">
        <v>309</v>
      </c>
      <c r="K48" s="183" t="s">
        <v>60</v>
      </c>
      <c r="L48" s="183" t="s">
        <v>60</v>
      </c>
    </row>
    <row r="49" spans="1:12" ht="32.1" customHeight="1" x14ac:dyDescent="0.25">
      <c r="A49" s="181" t="s">
        <v>24</v>
      </c>
      <c r="B49" s="182" t="s">
        <v>739</v>
      </c>
      <c r="C49" s="180" t="s">
        <v>32</v>
      </c>
      <c r="D49" s="180" t="s">
        <v>32</v>
      </c>
      <c r="E49" s="180" t="s">
        <v>60</v>
      </c>
      <c r="F49" s="180" t="s">
        <v>60</v>
      </c>
      <c r="G49" s="180" t="s">
        <v>60</v>
      </c>
      <c r="H49" s="180" t="s">
        <v>60</v>
      </c>
      <c r="I49" s="180" t="s">
        <v>309</v>
      </c>
      <c r="J49" s="180" t="s">
        <v>309</v>
      </c>
      <c r="K49" s="180" t="s">
        <v>60</v>
      </c>
      <c r="L49" s="180" t="s">
        <v>60</v>
      </c>
    </row>
    <row r="50" spans="1:12" ht="158.1" customHeight="1" x14ac:dyDescent="0.25">
      <c r="A50" s="181" t="s">
        <v>359</v>
      </c>
      <c r="B50" s="182" t="s">
        <v>740</v>
      </c>
      <c r="C50" s="180" t="s">
        <v>360</v>
      </c>
      <c r="D50" s="180" t="s">
        <v>360</v>
      </c>
      <c r="E50" s="180" t="s">
        <v>60</v>
      </c>
      <c r="F50" s="180" t="s">
        <v>60</v>
      </c>
      <c r="G50" s="180" t="s">
        <v>741</v>
      </c>
      <c r="H50" s="180" t="s">
        <v>741</v>
      </c>
      <c r="I50" s="180" t="s">
        <v>735</v>
      </c>
      <c r="J50" s="180" t="s">
        <v>735</v>
      </c>
      <c r="K50" s="180" t="s">
        <v>60</v>
      </c>
      <c r="L50" s="180" t="s">
        <v>60</v>
      </c>
    </row>
    <row r="51" spans="1:12" ht="78.95" customHeight="1" x14ac:dyDescent="0.25">
      <c r="A51" s="181" t="s">
        <v>361</v>
      </c>
      <c r="B51" s="182" t="s">
        <v>362</v>
      </c>
      <c r="C51" s="180" t="s">
        <v>742</v>
      </c>
      <c r="D51" s="180" t="s">
        <v>742</v>
      </c>
      <c r="E51" s="180" t="s">
        <v>60</v>
      </c>
      <c r="F51" s="180" t="s">
        <v>60</v>
      </c>
      <c r="G51" s="180" t="s">
        <v>32</v>
      </c>
      <c r="H51" s="180" t="s">
        <v>32</v>
      </c>
      <c r="I51" s="180" t="s">
        <v>309</v>
      </c>
      <c r="J51" s="180" t="s">
        <v>309</v>
      </c>
      <c r="K51" s="180" t="s">
        <v>60</v>
      </c>
      <c r="L51" s="180" t="s">
        <v>60</v>
      </c>
    </row>
    <row r="52" spans="1:12" ht="48" customHeight="1" x14ac:dyDescent="0.25">
      <c r="A52" s="181" t="s">
        <v>363</v>
      </c>
      <c r="B52" s="182" t="s">
        <v>364</v>
      </c>
      <c r="C52" s="180" t="s">
        <v>32</v>
      </c>
      <c r="D52" s="180" t="s">
        <v>32</v>
      </c>
      <c r="E52" s="180" t="s">
        <v>60</v>
      </c>
      <c r="F52" s="180" t="s">
        <v>60</v>
      </c>
      <c r="G52" s="180" t="s">
        <v>32</v>
      </c>
      <c r="H52" s="180" t="s">
        <v>32</v>
      </c>
      <c r="I52" s="180" t="s">
        <v>309</v>
      </c>
      <c r="J52" s="180" t="s">
        <v>309</v>
      </c>
      <c r="K52" s="180" t="s">
        <v>60</v>
      </c>
      <c r="L52" s="180" t="s">
        <v>60</v>
      </c>
    </row>
    <row r="53" spans="1:12" ht="158.1" customHeight="1" x14ac:dyDescent="0.25">
      <c r="A53" s="181" t="s">
        <v>365</v>
      </c>
      <c r="B53" s="182" t="s">
        <v>366</v>
      </c>
      <c r="C53" s="180" t="s">
        <v>367</v>
      </c>
      <c r="D53" s="180" t="s">
        <v>367</v>
      </c>
      <c r="E53" s="180" t="s">
        <v>60</v>
      </c>
      <c r="F53" s="180" t="s">
        <v>60</v>
      </c>
      <c r="G53" s="180" t="s">
        <v>741</v>
      </c>
      <c r="H53" s="180" t="s">
        <v>741</v>
      </c>
      <c r="I53" s="180" t="s">
        <v>735</v>
      </c>
      <c r="J53" s="180" t="s">
        <v>735</v>
      </c>
      <c r="K53" s="180" t="s">
        <v>60</v>
      </c>
      <c r="L53" s="180" t="s">
        <v>60</v>
      </c>
    </row>
    <row r="54" spans="1:12" ht="32.1" customHeight="1" x14ac:dyDescent="0.25">
      <c r="A54" s="181" t="s">
        <v>368</v>
      </c>
      <c r="B54" s="182" t="s">
        <v>743</v>
      </c>
      <c r="C54" s="180" t="s">
        <v>32</v>
      </c>
      <c r="D54" s="180" t="s">
        <v>32</v>
      </c>
      <c r="E54" s="180" t="s">
        <v>60</v>
      </c>
      <c r="F54" s="180" t="s">
        <v>60</v>
      </c>
      <c r="G54" s="180" t="s">
        <v>32</v>
      </c>
      <c r="H54" s="180" t="s">
        <v>32</v>
      </c>
      <c r="I54" s="180" t="s">
        <v>309</v>
      </c>
      <c r="J54" s="180" t="s">
        <v>309</v>
      </c>
      <c r="K54" s="180" t="s">
        <v>60</v>
      </c>
      <c r="L54" s="180" t="s">
        <v>60</v>
      </c>
    </row>
    <row r="55" spans="1:12" ht="11.1" customHeight="1" x14ac:dyDescent="0.25"/>
  </sheetData>
  <mergeCells count="18">
    <mergeCell ref="A15:L15"/>
    <mergeCell ref="A16:L16"/>
    <mergeCell ref="A19:L19"/>
    <mergeCell ref="A21:A23"/>
    <mergeCell ref="B21:B23"/>
    <mergeCell ref="C21:H21"/>
    <mergeCell ref="I21:I23"/>
    <mergeCell ref="J21:J23"/>
    <mergeCell ref="K21:K23"/>
    <mergeCell ref="L21:L23"/>
    <mergeCell ref="C22:D22"/>
    <mergeCell ref="G22:H22"/>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финмодель</vt:lpstr>
      <vt:lpstr>Приложение 1</vt:lpstr>
      <vt:lpstr>финмодель!Область_печати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Ульяновская Ирина Александровна</dc:creator>
  <cp:lastModifiedBy>Артеменко Екатерина Вадимовна</cp:lastModifiedBy>
  <dcterms:created xsi:type="dcterms:W3CDTF">2022-02-21T13:21:32Z</dcterms:created>
  <dcterms:modified xsi:type="dcterms:W3CDTF">2022-06-10T11:20:59Z</dcterms:modified>
</cp:coreProperties>
</file>